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F\"/>
    </mc:Choice>
  </mc:AlternateContent>
  <xr:revisionPtr revIDLastSave="0" documentId="13_ncr:1_{7E7CCCD9-C79A-4FCB-808C-B2D1F7D2240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user_interface" sheetId="7" r:id="rId1"/>
    <sheet name="calc" sheetId="3" r:id="rId2"/>
    <sheet name="Annex_C__default" sheetId="5" r:id="rId3"/>
  </sheets>
  <definedNames>
    <definedName name="Aparam">calc!$B$1</definedName>
    <definedName name="E_rec">calc!$D$8:$D$21</definedName>
    <definedName name="E_V">calc!$C$8:$C$21</definedName>
    <definedName name="qual_param">calc!$B$3</definedName>
    <definedName name="R_1">calc!$B$2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3" l="1"/>
  <c r="F10" i="3"/>
  <c r="F12" i="3"/>
  <c r="F13" i="3"/>
  <c r="F14" i="3"/>
  <c r="F15" i="3"/>
  <c r="F16" i="3"/>
  <c r="F17" i="3"/>
  <c r="F18" i="3"/>
  <c r="F19" i="3"/>
  <c r="F20" i="3"/>
  <c r="F21" i="3"/>
  <c r="F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8" i="3"/>
  <c r="D13" i="7"/>
  <c r="B27" i="3"/>
  <c r="B3" i="3"/>
  <c r="C6" i="7"/>
  <c r="B2" i="3" s="1"/>
  <c r="D26" i="7" s="1" a="1"/>
  <c r="C5" i="7"/>
  <c r="B1" i="3" s="1"/>
  <c r="E8" i="3" a="1"/>
  <c r="D31" i="7" l="1"/>
  <c r="D29" i="7"/>
  <c r="D26" i="7"/>
  <c r="D36" i="7"/>
  <c r="D27" i="7"/>
  <c r="D37" i="7"/>
  <c r="D35" i="7"/>
  <c r="D33" i="7"/>
  <c r="D32" i="7"/>
  <c r="D30" i="7"/>
  <c r="D28" i="7"/>
  <c r="D39" i="7"/>
  <c r="D38" i="7"/>
  <c r="D34" i="7"/>
  <c r="E8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24" i="3" l="1" a="1"/>
  <c r="J24" i="3" l="1"/>
  <c r="H26" i="3"/>
  <c r="H27" i="3"/>
  <c r="G28" i="3"/>
  <c r="G31" i="3"/>
  <c r="G30" i="3"/>
  <c r="G29" i="3"/>
  <c r="G26" i="3"/>
  <c r="G25" i="3"/>
  <c r="G24" i="3"/>
  <c r="G27" i="3"/>
  <c r="F30" i="3"/>
  <c r="F31" i="3"/>
  <c r="F24" i="3"/>
  <c r="F25" i="3"/>
  <c r="E30" i="3"/>
  <c r="E31" i="3"/>
  <c r="E28" i="3"/>
  <c r="E29" i="3"/>
  <c r="E26" i="3"/>
  <c r="E25" i="3"/>
  <c r="L28" i="3"/>
  <c r="L24" i="3"/>
  <c r="F28" i="3"/>
  <c r="F29" i="3"/>
  <c r="F26" i="3"/>
  <c r="F27" i="3"/>
  <c r="E24" i="3"/>
  <c r="E27" i="3"/>
  <c r="L31" i="3"/>
  <c r="L30" i="3"/>
  <c r="L27" i="3"/>
  <c r="L26" i="3"/>
  <c r="K29" i="3"/>
  <c r="K28" i="3"/>
  <c r="I28" i="3"/>
  <c r="I25" i="3"/>
  <c r="I26" i="3"/>
  <c r="I27" i="3"/>
  <c r="H30" i="3"/>
  <c r="H31" i="3"/>
  <c r="L29" i="3"/>
  <c r="L25" i="3"/>
  <c r="K31" i="3"/>
  <c r="K30" i="3"/>
  <c r="K25" i="3"/>
  <c r="J30" i="3"/>
  <c r="I29" i="3"/>
  <c r="I24" i="3"/>
  <c r="H28" i="3"/>
  <c r="H29" i="3"/>
  <c r="H24" i="3"/>
  <c r="H25" i="3"/>
  <c r="K27" i="3"/>
  <c r="K26" i="3"/>
  <c r="J31" i="3"/>
  <c r="J28" i="3"/>
  <c r="J29" i="3"/>
  <c r="K24" i="3"/>
  <c r="J25" i="3"/>
  <c r="J26" i="3"/>
  <c r="J27" i="3"/>
  <c r="I30" i="3"/>
  <c r="I31" i="3"/>
  <c r="B35" i="3" l="1" a="1"/>
  <c r="B35" i="3" l="1"/>
  <c r="B40" i="3"/>
  <c r="B39" i="3"/>
  <c r="B38" i="3"/>
  <c r="B37" i="3"/>
  <c r="B36" i="3"/>
  <c r="B42" i="3"/>
  <c r="B41" i="3"/>
  <c r="B45" i="3" l="1" a="1"/>
  <c r="B45" i="3" s="1"/>
  <c r="B46" i="3" l="1"/>
  <c r="B48" i="3"/>
  <c r="B50" i="3"/>
  <c r="B47" i="3"/>
  <c r="B49" i="3"/>
  <c r="B55" i="3" l="1" a="1"/>
  <c r="B55" i="3" s="1"/>
  <c r="B57" i="3" l="1"/>
  <c r="B56" i="3"/>
  <c r="C42" i="7" s="1"/>
  <c r="B58" i="3"/>
  <c r="C44" i="7" s="1"/>
  <c r="C41" i="7"/>
  <c r="C43" i="7" l="1"/>
</calcChain>
</file>

<file path=xl/sharedStrings.xml><?xml version="1.0" encoding="utf-8"?>
<sst xmlns="http://schemas.openxmlformats.org/spreadsheetml/2006/main" count="161" uniqueCount="88">
  <si>
    <r>
      <t>R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=</t>
    </r>
  </si>
  <si>
    <t>A =</t>
  </si>
  <si>
    <t>kg wood</t>
  </si>
  <si>
    <t>kg pulp</t>
  </si>
  <si>
    <t>kg paper</t>
  </si>
  <si>
    <t>kWh energy</t>
  </si>
  <si>
    <t>m³ water</t>
  </si>
  <si>
    <r>
      <t>E</t>
    </r>
    <r>
      <rPr>
        <vertAlign val="subscript"/>
        <sz val="11"/>
        <color theme="1"/>
        <rFont val="Arial"/>
        <family val="2"/>
      </rPr>
      <t>V</t>
    </r>
    <r>
      <rPr>
        <sz val="11"/>
        <color theme="1"/>
        <rFont val="Arial"/>
        <family val="2"/>
      </rPr>
      <t xml:space="preserve"> =</t>
    </r>
  </si>
  <si>
    <t>kg chemical</t>
  </si>
  <si>
    <t>kg starch</t>
  </si>
  <si>
    <t>kg PM emissions</t>
  </si>
  <si>
    <r>
      <t>kg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emissions to air</t>
    </r>
  </si>
  <si>
    <t>m³ waste water emissions to water</t>
  </si>
  <si>
    <t>kg residues / sludge</t>
  </si>
  <si>
    <t>kg crude oil</t>
  </si>
  <si>
    <t>kg biomass</t>
  </si>
  <si>
    <r>
      <t>E</t>
    </r>
    <r>
      <rPr>
        <vertAlign val="subscript"/>
        <sz val="11"/>
        <color theme="1"/>
        <rFont val="Arial"/>
        <family val="2"/>
      </rPr>
      <t>CFF</t>
    </r>
    <r>
      <rPr>
        <sz val="11"/>
        <color theme="1"/>
        <rFont val="Arial"/>
        <family val="2"/>
      </rPr>
      <t xml:space="preserve"> =</t>
    </r>
  </si>
  <si>
    <t>wood production</t>
  </si>
  <si>
    <t>Technosphere A</t>
  </si>
  <si>
    <t>Biosphere B</t>
  </si>
  <si>
    <t>inverted</t>
  </si>
  <si>
    <t>scaling vector</t>
  </si>
  <si>
    <t>energy production</t>
  </si>
  <si>
    <t>water production</t>
  </si>
  <si>
    <t>chemical production</t>
  </si>
  <si>
    <t>starch production</t>
  </si>
  <si>
    <t>inventory vector</t>
  </si>
  <si>
    <t>g = B x s</t>
  </si>
  <si>
    <t>PM</t>
  </si>
  <si>
    <t>waste water</t>
  </si>
  <si>
    <t>residues</t>
  </si>
  <si>
    <t>crude oil</t>
  </si>
  <si>
    <t>biomass</t>
  </si>
  <si>
    <t>indicator vector</t>
  </si>
  <si>
    <t>h = Q x g</t>
  </si>
  <si>
    <t>foreground system</t>
  </si>
  <si>
    <t>background system</t>
  </si>
  <si>
    <t>Primary / virgin pulp production</t>
  </si>
  <si>
    <t>Secondary / recycling pulp production</t>
  </si>
  <si>
    <r>
      <t>E</t>
    </r>
    <r>
      <rPr>
        <vertAlign val="subscript"/>
        <sz val="11"/>
        <color theme="1"/>
        <rFont val="Arial"/>
        <family val="2"/>
      </rPr>
      <t>recycling</t>
    </r>
    <r>
      <rPr>
        <sz val="11"/>
        <color theme="1"/>
        <rFont val="Arial"/>
        <family val="2"/>
      </rPr>
      <t xml:space="preserve"> =</t>
    </r>
  </si>
  <si>
    <t>mixed pulp production</t>
  </si>
  <si>
    <t>Final paper production</t>
  </si>
  <si>
    <r>
      <t>E</t>
    </r>
    <r>
      <rPr>
        <vertAlign val="subscript"/>
        <sz val="11"/>
        <color theme="1"/>
        <rFont val="Arial"/>
        <family val="2"/>
      </rPr>
      <t>paper</t>
    </r>
    <r>
      <rPr>
        <sz val="11"/>
        <color theme="1"/>
        <rFont val="Arial"/>
        <family val="2"/>
      </rPr>
      <t xml:space="preserve"> =</t>
    </r>
  </si>
  <si>
    <t>MATERIAL</t>
  </si>
  <si>
    <t>graphic paper</t>
  </si>
  <si>
    <t>packaging - corrugated - pads/box/inserts</t>
  </si>
  <si>
    <t>packaging - paper sack</t>
  </si>
  <si>
    <t>packaging - paper bag</t>
  </si>
  <si>
    <t>packaging - carton board/inserts</t>
  </si>
  <si>
    <t>packaging - solid board box</t>
  </si>
  <si>
    <t>packaging - solid board box - bleached</t>
  </si>
  <si>
    <t>packaging - liquid beverage carton</t>
  </si>
  <si>
    <t>tissue paper</t>
  </si>
  <si>
    <t>A</t>
  </si>
  <si>
    <r>
      <t>R</t>
    </r>
    <r>
      <rPr>
        <b/>
        <vertAlign val="subscript"/>
        <sz val="12"/>
        <rFont val="Calibri"/>
        <family val="2"/>
        <scheme val="minor"/>
      </rPr>
      <t>1</t>
    </r>
  </si>
  <si>
    <r>
      <t>Q</t>
    </r>
    <r>
      <rPr>
        <b/>
        <vertAlign val="subscript"/>
        <sz val="11"/>
        <color theme="1"/>
        <rFont val="Arial"/>
        <family val="2"/>
      </rPr>
      <t>Sin</t>
    </r>
    <r>
      <rPr>
        <b/>
        <sz val="11"/>
        <color theme="1"/>
        <rFont val="Arial"/>
        <family val="2"/>
      </rPr>
      <t xml:space="preserve"> / Q</t>
    </r>
    <r>
      <rPr>
        <b/>
        <vertAlign val="subscript"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 xml:space="preserve"> =</t>
    </r>
  </si>
  <si>
    <t>kg recycled paper</t>
  </si>
  <si>
    <t>recycled paper production</t>
  </si>
  <si>
    <r>
      <t>Technosphere A</t>
    </r>
    <r>
      <rPr>
        <b/>
        <vertAlign val="superscript"/>
        <sz val="11"/>
        <color theme="1"/>
        <rFont val="Arial"/>
        <family val="2"/>
      </rPr>
      <t>-1</t>
    </r>
  </si>
  <si>
    <t>Quantity under study</t>
  </si>
  <si>
    <t>kg</t>
  </si>
  <si>
    <t>kg paper product</t>
  </si>
  <si>
    <r>
      <t>R</t>
    </r>
    <r>
      <rPr>
        <b/>
        <vertAlign val="sub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 xml:space="preserve"> =</t>
    </r>
  </si>
  <si>
    <r>
      <t>s = A</t>
    </r>
    <r>
      <rPr>
        <b/>
        <vertAlign val="superscript"/>
        <sz val="11"/>
        <color theme="1"/>
        <rFont val="Arial"/>
        <family val="2"/>
      </rPr>
      <t xml:space="preserve">-1 </t>
    </r>
    <r>
      <rPr>
        <b/>
        <sz val="11"/>
        <color theme="1"/>
        <rFont val="Arial"/>
        <family val="2"/>
      </rPr>
      <t>x f</t>
    </r>
  </si>
  <si>
    <t xml:space="preserve">Material under study: </t>
  </si>
  <si>
    <t>Quantity under study =</t>
  </si>
  <si>
    <t>STEP 1</t>
  </si>
  <si>
    <t>STEP 2</t>
  </si>
  <si>
    <t>STEP 3</t>
  </si>
  <si>
    <t>STEP 4</t>
  </si>
  <si>
    <t>RESULT</t>
  </si>
  <si>
    <t>life cycle impacts</t>
  </si>
  <si>
    <t xml:space="preserve">(indicator vector) </t>
  </si>
  <si>
    <t>characterization matrix</t>
  </si>
  <si>
    <r>
      <t>kg CO</t>
    </r>
    <r>
      <rPr>
        <i/>
        <vertAlign val="subscript"/>
        <sz val="11"/>
        <color theme="1"/>
        <rFont val="Arial"/>
        <family val="2"/>
      </rPr>
      <t>2</t>
    </r>
    <r>
      <rPr>
        <i/>
        <sz val="11"/>
        <color theme="1"/>
        <rFont val="Arial"/>
        <family val="2"/>
      </rPr>
      <t xml:space="preserve"> emissions to air</t>
    </r>
  </si>
  <si>
    <t>drop down</t>
  </si>
  <si>
    <r>
      <t>Q</t>
    </r>
    <r>
      <rPr>
        <b/>
        <vertAlign val="subscript"/>
        <sz val="11"/>
        <rFont val="Arial"/>
        <family val="2"/>
      </rPr>
      <t>Sin</t>
    </r>
    <r>
      <rPr>
        <b/>
        <sz val="11"/>
        <rFont val="Arial"/>
        <family val="2"/>
      </rPr>
      <t xml:space="preserve"> / Q</t>
    </r>
    <r>
      <rPr>
        <b/>
        <vertAlign val="subscript"/>
        <sz val="11"/>
        <rFont val="Arial"/>
        <family val="2"/>
      </rPr>
      <t>P</t>
    </r>
    <r>
      <rPr>
        <b/>
        <sz val="11"/>
        <rFont val="Arial"/>
        <family val="2"/>
      </rPr>
      <t xml:space="preserve"> =</t>
    </r>
  </si>
  <si>
    <t>m³ waste water</t>
  </si>
  <si>
    <t>Human health [DALY]</t>
  </si>
  <si>
    <t>Resource use, fossil [MJ]</t>
  </si>
  <si>
    <t>Water use [m³]</t>
  </si>
  <si>
    <r>
      <t>Climate change [kg CO</t>
    </r>
    <r>
      <rPr>
        <i/>
        <vertAlign val="subscript"/>
        <sz val="11"/>
        <color theme="1"/>
        <rFont val="Arial"/>
        <family val="2"/>
      </rPr>
      <t>2</t>
    </r>
    <r>
      <rPr>
        <i/>
        <sz val="11"/>
        <color theme="1"/>
        <rFont val="Arial"/>
        <family val="2"/>
      </rPr>
      <t xml:space="preserve"> eq]</t>
    </r>
  </si>
  <si>
    <t>Q =</t>
  </si>
  <si>
    <t>demand vector f =</t>
  </si>
  <si>
    <r>
      <t>CO</t>
    </r>
    <r>
      <rPr>
        <i/>
        <vertAlign val="subscript"/>
        <sz val="11"/>
        <color theme="1"/>
        <rFont val="Arial"/>
        <family val="2"/>
      </rPr>
      <t>2</t>
    </r>
  </si>
  <si>
    <t>final paper production</t>
  </si>
  <si>
    <t>Please quantify the (process) vectors of your foreground system per kilogram of output. Else default amounts are used. Inputs are negative.</t>
  </si>
  <si>
    <t>You can only manipulate / fill in green boxes.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</si>
</sst>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7];[Red]&quot;-&quot;#,##0.00&quot; &quot;[$€-407]"/>
  </numFmts>
  <fonts count="21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3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1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i/>
      <sz val="11"/>
      <color theme="1"/>
      <name val="Arial"/>
      <family val="2"/>
    </font>
    <font>
      <i/>
      <vertAlign val="subscript"/>
      <sz val="11"/>
      <color theme="1"/>
      <name val="Arial"/>
      <family val="2"/>
    </font>
    <font>
      <b/>
      <sz val="13"/>
      <name val="Arial"/>
      <family val="2"/>
    </font>
    <font>
      <b/>
      <vertAlign val="subscript"/>
      <sz val="11"/>
      <name val="Arial"/>
      <family val="2"/>
    </font>
    <font>
      <b/>
      <sz val="14"/>
      <name val="Arial"/>
      <family val="2"/>
    </font>
    <font>
      <b/>
      <sz val="16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66FFFF"/>
        <bgColor rgb="FF66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rgb="FF99FF6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66CCFF"/>
      </patternFill>
    </fill>
    <fill>
      <patternFill patternType="solid">
        <fgColor rgb="FF92D050"/>
        <bgColor rgb="FF99FF66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rgb="FF66CC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theme="9" tint="0.79998168889431442"/>
        <bgColor rgb="FF66CCFF"/>
      </patternFill>
    </fill>
    <fill>
      <patternFill patternType="solid">
        <fgColor theme="9" tint="0.79998168889431442"/>
        <bgColor rgb="FF99FF66"/>
      </patternFill>
    </fill>
    <fill>
      <patternFill patternType="solid">
        <fgColor theme="5" tint="0.39997558519241921"/>
        <bgColor rgb="FFFF6600"/>
      </patternFill>
    </fill>
    <fill>
      <patternFill patternType="solid">
        <fgColor theme="5" tint="0.39997558519241921"/>
        <bgColor rgb="FFFFCC00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52">
    <xf numFmtId="0" fontId="0" fillId="0" borderId="0" xfId="0"/>
    <xf numFmtId="0" fontId="3" fillId="0" borderId="0" xfId="0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0" borderId="0" xfId="0" applyFont="1"/>
    <xf numFmtId="0" fontId="0" fillId="2" borderId="2" xfId="0" applyFill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Fill="1" applyBorder="1"/>
    <xf numFmtId="0" fontId="6" fillId="3" borderId="1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right"/>
    </xf>
    <xf numFmtId="0" fontId="0" fillId="0" borderId="25" xfId="0" applyFill="1" applyBorder="1" applyAlignment="1">
      <alignment horizontal="center"/>
    </xf>
    <xf numFmtId="0" fontId="3" fillId="0" borderId="26" xfId="0" applyFont="1" applyFill="1" applyBorder="1" applyAlignment="1">
      <alignment horizontal="right"/>
    </xf>
    <xf numFmtId="0" fontId="0" fillId="0" borderId="27" xfId="0" applyFill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0" fillId="0" borderId="29" xfId="0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0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33" xfId="0" applyFont="1" applyBorder="1"/>
    <xf numFmtId="0" fontId="0" fillId="4" borderId="34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5" fillId="10" borderId="0" xfId="0" applyFont="1" applyFill="1"/>
    <xf numFmtId="0" fontId="0" fillId="10" borderId="30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0" fillId="10" borderId="32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/>
    <xf numFmtId="0" fontId="5" fillId="4" borderId="0" xfId="0" applyNumberFormat="1" applyFont="1" applyFill="1" applyBorder="1" applyAlignment="1">
      <alignment horizontal="center"/>
    </xf>
    <xf numFmtId="0" fontId="0" fillId="11" borderId="0" xfId="0" applyFill="1"/>
    <xf numFmtId="0" fontId="5" fillId="11" borderId="0" xfId="0" applyFont="1" applyFill="1" applyAlignment="1">
      <alignment horizontal="left"/>
    </xf>
    <xf numFmtId="0" fontId="5" fillId="11" borderId="0" xfId="0" applyFont="1" applyFill="1"/>
    <xf numFmtId="0" fontId="5" fillId="0" borderId="0" xfId="0" applyNumberFormat="1" applyFont="1" applyFill="1" applyBorder="1" applyAlignment="1">
      <alignment horizontal="center"/>
    </xf>
    <xf numFmtId="0" fontId="12" fillId="11" borderId="0" xfId="0" applyFont="1" applyFill="1"/>
    <xf numFmtId="0" fontId="10" fillId="11" borderId="0" xfId="0" applyFont="1" applyFill="1"/>
    <xf numFmtId="0" fontId="0" fillId="9" borderId="32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3" fillId="0" borderId="3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4" fillId="11" borderId="0" xfId="0" applyFont="1" applyFill="1" applyAlignment="1">
      <alignment horizontal="left"/>
    </xf>
    <xf numFmtId="0" fontId="5" fillId="11" borderId="0" xfId="0" applyNumberFormat="1" applyFont="1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/>
    </xf>
    <xf numFmtId="0" fontId="0" fillId="12" borderId="0" xfId="0" applyFill="1"/>
    <xf numFmtId="0" fontId="5" fillId="12" borderId="0" xfId="0" applyFont="1" applyFill="1" applyAlignment="1">
      <alignment horizontal="center"/>
    </xf>
    <xf numFmtId="0" fontId="15" fillId="0" borderId="0" xfId="0" applyFont="1"/>
    <xf numFmtId="0" fontId="15" fillId="11" borderId="0" xfId="0" applyFont="1" applyFill="1"/>
    <xf numFmtId="0" fontId="15" fillId="12" borderId="0" xfId="0" applyFont="1" applyFill="1"/>
    <xf numFmtId="0" fontId="5" fillId="5" borderId="39" xfId="0" applyFont="1" applyFill="1" applyBorder="1" applyAlignment="1" applyProtection="1">
      <alignment horizontal="center"/>
      <protection locked="0"/>
    </xf>
    <xf numFmtId="0" fontId="0" fillId="13" borderId="38" xfId="0" applyFill="1" applyBorder="1" applyAlignment="1" applyProtection="1">
      <alignment horizontal="center"/>
      <protection locked="0"/>
    </xf>
    <xf numFmtId="0" fontId="0" fillId="13" borderId="32" xfId="0" applyFill="1" applyBorder="1" applyAlignment="1" applyProtection="1">
      <alignment horizontal="center"/>
      <protection locked="0"/>
    </xf>
    <xf numFmtId="0" fontId="0" fillId="13" borderId="13" xfId="0" applyFill="1" applyBorder="1" applyAlignment="1" applyProtection="1">
      <alignment horizontal="center"/>
      <protection locked="0"/>
    </xf>
    <xf numFmtId="0" fontId="0" fillId="13" borderId="12" xfId="0" applyFill="1" applyBorder="1" applyAlignment="1" applyProtection="1">
      <alignment horizontal="center"/>
      <protection locked="0"/>
    </xf>
    <xf numFmtId="0" fontId="0" fillId="13" borderId="19" xfId="0" applyFill="1" applyBorder="1" applyAlignment="1" applyProtection="1">
      <alignment horizontal="center"/>
      <protection locked="0"/>
    </xf>
    <xf numFmtId="0" fontId="0" fillId="13" borderId="18" xfId="0" applyFill="1" applyBorder="1" applyAlignment="1" applyProtection="1">
      <alignment horizontal="center"/>
      <protection locked="0"/>
    </xf>
    <xf numFmtId="0" fontId="0" fillId="14" borderId="38" xfId="0" applyFill="1" applyBorder="1" applyAlignment="1" applyProtection="1">
      <alignment horizontal="center"/>
      <protection locked="0"/>
    </xf>
    <xf numFmtId="0" fontId="0" fillId="14" borderId="0" xfId="0" applyFill="1" applyBorder="1" applyAlignment="1" applyProtection="1">
      <alignment horizontal="center"/>
      <protection locked="0"/>
    </xf>
    <xf numFmtId="0" fontId="0" fillId="14" borderId="13" xfId="0" applyFill="1" applyBorder="1" applyAlignment="1" applyProtection="1">
      <alignment horizontal="center"/>
      <protection locked="0"/>
    </xf>
    <xf numFmtId="0" fontId="3" fillId="11" borderId="38" xfId="0" applyFont="1" applyFill="1" applyBorder="1" applyAlignment="1">
      <alignment horizontal="center"/>
    </xf>
    <xf numFmtId="0" fontId="3" fillId="11" borderId="32" xfId="0" applyFont="1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3" fillId="12" borderId="22" xfId="0" applyFont="1" applyFill="1" applyBorder="1" applyAlignment="1">
      <alignment horizontal="left"/>
    </xf>
    <xf numFmtId="0" fontId="5" fillId="5" borderId="23" xfId="0" applyFont="1" applyFill="1" applyBorder="1" applyAlignment="1" applyProtection="1">
      <alignment horizontal="center"/>
      <protection locked="0"/>
    </xf>
    <xf numFmtId="0" fontId="17" fillId="12" borderId="21" xfId="0" applyFont="1" applyFill="1" applyBorder="1" applyAlignment="1">
      <alignment horizontal="right"/>
    </xf>
    <xf numFmtId="0" fontId="5" fillId="6" borderId="13" xfId="0" applyFont="1" applyFill="1" applyBorder="1" applyAlignment="1" applyProtection="1">
      <alignment horizontal="center"/>
    </xf>
    <xf numFmtId="0" fontId="5" fillId="6" borderId="12" xfId="0" applyFont="1" applyFill="1" applyBorder="1" applyAlignment="1" applyProtection="1">
      <alignment horizontal="center"/>
    </xf>
    <xf numFmtId="0" fontId="19" fillId="11" borderId="21" xfId="0" applyFont="1" applyFill="1" applyBorder="1" applyAlignment="1">
      <alignment horizontal="right"/>
    </xf>
    <xf numFmtId="0" fontId="0" fillId="11" borderId="1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3" fillId="0" borderId="38" xfId="0" applyFont="1" applyBorder="1"/>
    <xf numFmtId="0" fontId="5" fillId="15" borderId="38" xfId="0" applyFont="1" applyFill="1" applyBorder="1" applyAlignment="1">
      <alignment horizontal="center"/>
    </xf>
    <xf numFmtId="0" fontId="5" fillId="15" borderId="40" xfId="0" applyFont="1" applyFill="1" applyBorder="1" applyAlignment="1">
      <alignment horizontal="center"/>
    </xf>
    <xf numFmtId="0" fontId="5" fillId="15" borderId="4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5" fillId="16" borderId="3" xfId="0" applyFont="1" applyFill="1" applyBorder="1" applyAlignment="1">
      <alignment horizontal="center"/>
    </xf>
    <xf numFmtId="0" fontId="5" fillId="16" borderId="2" xfId="0" applyFont="1" applyFill="1" applyBorder="1" applyAlignment="1">
      <alignment horizontal="center"/>
    </xf>
    <xf numFmtId="0" fontId="3" fillId="12" borderId="0" xfId="0" applyFont="1" applyFill="1" applyAlignment="1">
      <alignment horizontal="right"/>
    </xf>
    <xf numFmtId="0" fontId="3" fillId="12" borderId="0" xfId="0" applyFont="1" applyFill="1" applyBorder="1" applyAlignment="1">
      <alignment horizontal="right"/>
    </xf>
    <xf numFmtId="0" fontId="0" fillId="6" borderId="13" xfId="0" applyFill="1" applyBorder="1" applyAlignment="1" applyProtection="1">
      <alignment horizontal="center"/>
    </xf>
    <xf numFmtId="0" fontId="0" fillId="6" borderId="12" xfId="0" applyFill="1" applyBorder="1" applyAlignment="1" applyProtection="1">
      <alignment horizontal="center"/>
    </xf>
    <xf numFmtId="0" fontId="0" fillId="0" borderId="0" xfId="0" applyFont="1"/>
    <xf numFmtId="0" fontId="15" fillId="0" borderId="0" xfId="0" applyFont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15" fillId="0" borderId="0" xfId="0" applyFont="1" applyFill="1"/>
    <xf numFmtId="0" fontId="0" fillId="0" borderId="0" xfId="0" applyFill="1" applyAlignment="1">
      <alignment horizontal="center"/>
    </xf>
    <xf numFmtId="0" fontId="0" fillId="4" borderId="13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19" xfId="0" applyFill="1" applyBorder="1" applyAlignment="1" applyProtection="1">
      <alignment horizontal="center"/>
    </xf>
    <xf numFmtId="0" fontId="0" fillId="4" borderId="37" xfId="0" applyFill="1" applyBorder="1" applyAlignment="1" applyProtection="1">
      <alignment horizontal="center"/>
    </xf>
    <xf numFmtId="0" fontId="20" fillId="11" borderId="0" xfId="0" applyFont="1" applyFill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5" fillId="10" borderId="0" xfId="0" applyFont="1" applyFill="1" applyAlignment="1">
      <alignment horizontal="center" textRotation="90"/>
    </xf>
    <xf numFmtId="0" fontId="10" fillId="8" borderId="0" xfId="0" applyFont="1" applyFill="1" applyAlignment="1">
      <alignment horizontal="center" textRotation="90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e-DE" sz="2000">
                <a:solidFill>
                  <a:sysClr val="windowText" lastClr="000000"/>
                </a:solidFill>
              </a:rPr>
              <a:t>Result</a:t>
            </a:r>
            <a:r>
              <a:rPr lang="de-DE" sz="2000" baseline="0">
                <a:solidFill>
                  <a:sysClr val="windowText" lastClr="000000"/>
                </a:solidFill>
              </a:rPr>
              <a:t> of impact assessment for climate change for 1 ton of final product depending on CFF parameters A and R</a:t>
            </a:r>
            <a:r>
              <a:rPr lang="de-DE" sz="2000" baseline="-25000">
                <a:solidFill>
                  <a:sysClr val="windowText" lastClr="000000"/>
                </a:solidFill>
              </a:rPr>
              <a:t>1</a:t>
            </a:r>
            <a:endParaRPr lang="de-DE" sz="20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61447954829144"/>
          <c:y val="0.17767290249433104"/>
          <c:w val="0.83382079914200613"/>
          <c:h val="0.64418266115970191"/>
        </c:manualLayout>
      </c:layout>
      <c:lineChart>
        <c:grouping val="standard"/>
        <c:varyColors val="0"/>
        <c:ser>
          <c:idx val="0"/>
          <c:order val="0"/>
          <c:tx>
            <c:strRef>
              <c:f>user_interface!$B$76</c:f>
              <c:strCache>
                <c:ptCount val="1"/>
              </c:strCache>
            </c:strRef>
          </c:tx>
          <c:spPr>
            <a:ln w="28800">
              <a:solidFill>
                <a:schemeClr val="accent1"/>
              </a:solidFill>
            </a:ln>
          </c:spPr>
          <c:marker>
            <c:symbol val="square"/>
            <c:size val="7"/>
          </c:marker>
          <c:cat>
            <c:numRef>
              <c:f>user_interface!$C$75:$H$75</c:f>
              <c:numCache>
                <c:formatCode>General</c:formatCode>
                <c:ptCount val="6"/>
              </c:numCache>
            </c:numRef>
          </c:cat>
          <c:val>
            <c:numRef>
              <c:f>user_interface!$C$76:$H$76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C-4430-9095-7E2A39A8ADBC}"/>
            </c:ext>
          </c:extLst>
        </c:ser>
        <c:ser>
          <c:idx val="1"/>
          <c:order val="1"/>
          <c:tx>
            <c:strRef>
              <c:f>user_interface!$B$77</c:f>
              <c:strCache>
                <c:ptCount val="1"/>
              </c:strCache>
            </c:strRef>
          </c:tx>
          <c:spPr>
            <a:ln w="28800">
              <a:solidFill>
                <a:schemeClr val="accent2"/>
              </a:solidFill>
            </a:ln>
          </c:spPr>
          <c:marker>
            <c:symbol val="diamond"/>
            <c:size val="7"/>
          </c:marker>
          <c:cat>
            <c:numRef>
              <c:f>user_interface!$C$75:$H$75</c:f>
              <c:numCache>
                <c:formatCode>General</c:formatCode>
                <c:ptCount val="6"/>
              </c:numCache>
            </c:numRef>
          </c:cat>
          <c:val>
            <c:numRef>
              <c:f>user_interface!$C$77:$H$77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C-4430-9095-7E2A39A8ADBC}"/>
            </c:ext>
          </c:extLst>
        </c:ser>
        <c:ser>
          <c:idx val="3"/>
          <c:order val="2"/>
          <c:tx>
            <c:strRef>
              <c:f>user_interface!$B$78</c:f>
              <c:strCache>
                <c:ptCount val="1"/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user_interface!$C$75:$H$75</c:f>
              <c:numCache>
                <c:formatCode>General</c:formatCode>
                <c:ptCount val="6"/>
              </c:numCache>
            </c:numRef>
          </c:cat>
          <c:val>
            <c:numRef>
              <c:f>user_interface!$C$78:$H$78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FC-4430-9095-7E2A39A8ADBC}"/>
            </c:ext>
          </c:extLst>
        </c:ser>
        <c:ser>
          <c:idx val="2"/>
          <c:order val="3"/>
          <c:tx>
            <c:strRef>
              <c:f>user_interface!$B$79</c:f>
              <c:strCache>
                <c:ptCount val="1"/>
              </c:strCache>
            </c:strRef>
          </c:tx>
          <c:spPr>
            <a:ln w="28800">
              <a:solidFill>
                <a:srgbClr val="FFD320"/>
              </a:solidFill>
            </a:ln>
          </c:spPr>
          <c:marker>
            <c:symbol val="triangle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user_interface!$C$75:$H$75</c:f>
              <c:numCache>
                <c:formatCode>General</c:formatCode>
                <c:ptCount val="6"/>
              </c:numCache>
            </c:numRef>
          </c:cat>
          <c:val>
            <c:numRef>
              <c:f>user_interface!$C$79:$H$79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FC-4430-9095-7E2A39A8A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057200"/>
        <c:axId val="1639387312"/>
      </c:lineChart>
      <c:valAx>
        <c:axId val="163938731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2000" b="1"/>
                </a:pPr>
                <a:r>
                  <a:rPr lang="de-DE" sz="2000" b="1"/>
                  <a:t>kg CO2 eq</a:t>
                </a:r>
              </a:p>
            </c:rich>
          </c:tx>
          <c:layout>
            <c:manualLayout>
              <c:xMode val="edge"/>
              <c:yMode val="edge"/>
              <c:x val="3.1098786461360984E-2"/>
              <c:y val="0.361172052154195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2000" b="0"/>
            </a:pPr>
            <a:endParaRPr lang="de-DE"/>
          </a:p>
        </c:txPr>
        <c:crossAx val="1640057200"/>
        <c:crossesAt val="1"/>
        <c:crossBetween val="between"/>
      </c:valAx>
      <c:catAx>
        <c:axId val="164005720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de-DE" sz="2000"/>
                  <a:t>R</a:t>
                </a:r>
                <a:r>
                  <a:rPr lang="de-DE" sz="2000" baseline="-25000"/>
                  <a:t>1</a:t>
                </a:r>
                <a:endParaRPr lang="de-DE" sz="20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2000" b="0"/>
            </a:pPr>
            <a:endParaRPr lang="de-DE"/>
          </a:p>
        </c:txPr>
        <c:crossAx val="1639387312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80174212416576"/>
          <c:y val="0.47825558794946549"/>
          <c:w val="0.12209255428929355"/>
          <c:h val="0.30781503077421446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980" b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136755</xdr:colOff>
      <xdr:row>2</xdr:row>
      <xdr:rowOff>149175</xdr:rowOff>
    </xdr:from>
    <xdr:ext cx="8876520" cy="4939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7E0C5F3-8BAF-4AC8-8A28-C34DAAFC9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1</xdr:col>
      <xdr:colOff>345230</xdr:colOff>
      <xdr:row>7</xdr:row>
      <xdr:rowOff>27893</xdr:rowOff>
    </xdr:from>
    <xdr:to>
      <xdr:col>3</xdr:col>
      <xdr:colOff>28575</xdr:colOff>
      <xdr:row>21</xdr:row>
      <xdr:rowOff>85725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8B8F3CE-1F55-4323-B640-713C2768FE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0248"/>
        <a:stretch/>
      </xdr:blipFill>
      <xdr:spPr>
        <a:xfrm>
          <a:off x="1183430" y="1580468"/>
          <a:ext cx="5255470" cy="2991532"/>
        </a:xfrm>
        <a:prstGeom prst="rect">
          <a:avLst/>
        </a:prstGeom>
      </xdr:spPr>
    </xdr:pic>
    <xdr:clientData/>
  </xdr:twoCellAnchor>
  <xdr:twoCellAnchor editAs="oneCell">
    <xdr:from>
      <xdr:col>5</xdr:col>
      <xdr:colOff>742949</xdr:colOff>
      <xdr:row>5</xdr:row>
      <xdr:rowOff>40898</xdr:rowOff>
    </xdr:from>
    <xdr:to>
      <xdr:col>5</xdr:col>
      <xdr:colOff>2223346</xdr:colOff>
      <xdr:row>5</xdr:row>
      <xdr:rowOff>210183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747AE91-1470-45C8-AB8B-A71DE5A22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9524" y="1202948"/>
          <a:ext cx="1480397" cy="169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619124</xdr:colOff>
      <xdr:row>4</xdr:row>
      <xdr:rowOff>32186</xdr:rowOff>
    </xdr:from>
    <xdr:to>
      <xdr:col>1</xdr:col>
      <xdr:colOff>880321</xdr:colOff>
      <xdr:row>4</xdr:row>
      <xdr:rowOff>210184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7D58C66-338B-4617-83F7-842BADF60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4" y="898961"/>
          <a:ext cx="1556597" cy="1779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11</xdr:row>
      <xdr:rowOff>38100</xdr:rowOff>
    </xdr:from>
    <xdr:to>
      <xdr:col>0</xdr:col>
      <xdr:colOff>1763602</xdr:colOff>
      <xdr:row>11</xdr:row>
      <xdr:rowOff>219075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20EFF8F-AADB-40E4-ADBF-3AAEEED2C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286000"/>
          <a:ext cx="1582627" cy="180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ECAF8-AB18-4210-BE05-E9A933BE0AD7}">
  <dimension ref="A1:N79"/>
  <sheetViews>
    <sheetView tabSelected="1" topLeftCell="A32" workbookViewId="0">
      <selection activeCell="C2" sqref="C2"/>
    </sheetView>
  </sheetViews>
  <sheetFormatPr baseColWidth="10" defaultRowHeight="13.8" x14ac:dyDescent="0.25"/>
  <cols>
    <col min="1" max="1" width="11" style="3"/>
    <col min="2" max="2" width="35" bestFit="1" customWidth="1"/>
    <col min="3" max="3" width="38.09765625" bestFit="1" customWidth="1"/>
    <col min="4" max="4" width="26.5" bestFit="1" customWidth="1"/>
    <col min="5" max="5" width="29.69921875" style="56" bestFit="1" customWidth="1"/>
    <col min="6" max="6" width="29.5" style="56" bestFit="1" customWidth="1"/>
    <col min="7" max="8" width="10.69921875" style="56" customWidth="1"/>
    <col min="11" max="11" width="35.3984375" bestFit="1" customWidth="1"/>
  </cols>
  <sheetData>
    <row r="1" spans="1:14" ht="21.6" thickBot="1" x14ac:dyDescent="0.45">
      <c r="A1" s="58"/>
      <c r="B1" s="146" t="s">
        <v>87</v>
      </c>
      <c r="C1" s="58"/>
      <c r="D1" s="58"/>
      <c r="E1" s="62"/>
      <c r="F1" s="62"/>
    </row>
    <row r="2" spans="1:14" ht="18" thickBot="1" x14ac:dyDescent="0.35">
      <c r="A2" s="76" t="s">
        <v>66</v>
      </c>
      <c r="B2" s="109" t="s">
        <v>64</v>
      </c>
      <c r="C2" s="105" t="s">
        <v>49</v>
      </c>
      <c r="D2" s="88" t="s">
        <v>75</v>
      </c>
      <c r="E2" s="62"/>
      <c r="F2" s="62"/>
      <c r="J2" s="12"/>
      <c r="K2" s="12"/>
      <c r="L2" s="12"/>
      <c r="M2" s="12"/>
      <c r="N2" s="12"/>
    </row>
    <row r="3" spans="1:14" ht="18" thickBot="1" x14ac:dyDescent="0.4">
      <c r="A3" s="76" t="s">
        <v>67</v>
      </c>
      <c r="B3" s="106" t="s">
        <v>76</v>
      </c>
      <c r="C3" s="105">
        <v>1</v>
      </c>
      <c r="D3" s="88" t="s">
        <v>75</v>
      </c>
      <c r="E3" s="62"/>
      <c r="F3" s="62"/>
      <c r="J3" s="12"/>
      <c r="K3" s="12"/>
      <c r="L3" s="12"/>
      <c r="M3" s="12"/>
      <c r="N3" s="12"/>
    </row>
    <row r="4" spans="1:14" ht="17.399999999999999" thickBot="1" x14ac:dyDescent="0.35">
      <c r="A4" s="76" t="s">
        <v>68</v>
      </c>
      <c r="B4" s="106" t="s">
        <v>65</v>
      </c>
      <c r="C4" s="90">
        <v>1000</v>
      </c>
      <c r="D4" s="104" t="s">
        <v>60</v>
      </c>
      <c r="E4" s="62"/>
      <c r="F4" s="62"/>
      <c r="J4" s="12"/>
      <c r="K4" s="12"/>
      <c r="L4" s="12"/>
      <c r="M4" s="12"/>
      <c r="N4" s="12"/>
    </row>
    <row r="5" spans="1:14" ht="16.8" x14ac:dyDescent="0.3">
      <c r="A5" s="58"/>
      <c r="B5" s="125" t="s">
        <v>1</v>
      </c>
      <c r="C5" s="57">
        <f>VLOOKUP($C$2,Annex_C__default!$A$2:$C$10,2,FALSE)</f>
        <v>0.2</v>
      </c>
      <c r="D5" s="58"/>
      <c r="E5" s="62"/>
      <c r="F5" s="62"/>
      <c r="J5" s="12"/>
      <c r="K5" s="21"/>
      <c r="L5" s="22"/>
      <c r="M5" s="23"/>
      <c r="N5" s="12"/>
    </row>
    <row r="6" spans="1:14" ht="17.399999999999999" x14ac:dyDescent="0.35">
      <c r="A6" s="58"/>
      <c r="B6" s="125" t="s">
        <v>0</v>
      </c>
      <c r="C6" s="57">
        <f>VLOOKUP($C$2,Annex_C__default!$A$2:$C$10,3,FALSE)</f>
        <v>0.47</v>
      </c>
      <c r="D6" s="58"/>
      <c r="E6" s="62"/>
      <c r="F6" s="62"/>
      <c r="J6" s="12"/>
      <c r="K6" s="21"/>
      <c r="L6" s="22"/>
      <c r="M6" s="22"/>
      <c r="N6" s="12"/>
    </row>
    <row r="7" spans="1:14" s="3" customFormat="1" ht="16.8" x14ac:dyDescent="0.3">
      <c r="B7" s="1"/>
      <c r="C7" s="61"/>
      <c r="E7" s="56"/>
      <c r="F7" s="56"/>
      <c r="G7" s="56"/>
      <c r="H7" s="56"/>
      <c r="J7" s="12"/>
      <c r="K7" s="21"/>
      <c r="L7" s="22"/>
      <c r="M7" s="22"/>
      <c r="N7" s="12"/>
    </row>
    <row r="8" spans="1:14" ht="16.8" x14ac:dyDescent="0.3">
      <c r="A8" s="58"/>
      <c r="B8" s="124"/>
      <c r="C8" s="57"/>
      <c r="D8" s="58"/>
      <c r="E8" s="62"/>
      <c r="F8" s="62"/>
      <c r="J8" s="12"/>
      <c r="K8" s="21"/>
      <c r="L8" s="22"/>
      <c r="M8" s="22"/>
      <c r="N8" s="12"/>
    </row>
    <row r="9" spans="1:14" ht="16.8" x14ac:dyDescent="0.3">
      <c r="A9" s="58"/>
      <c r="B9" s="124"/>
      <c r="C9" s="57"/>
      <c r="D9" s="58"/>
      <c r="E9" s="62"/>
      <c r="F9" s="62"/>
      <c r="J9" s="12"/>
      <c r="K9" s="21"/>
      <c r="L9" s="22"/>
      <c r="M9" s="22"/>
      <c r="N9" s="12"/>
    </row>
    <row r="10" spans="1:14" ht="16.8" x14ac:dyDescent="0.3">
      <c r="A10" s="58"/>
      <c r="B10" s="124"/>
      <c r="C10" s="57"/>
      <c r="D10" s="58"/>
      <c r="E10" s="62"/>
      <c r="F10" s="62"/>
      <c r="J10" s="12"/>
      <c r="K10" s="21"/>
      <c r="L10" s="22"/>
      <c r="M10" s="22"/>
      <c r="N10" s="12"/>
    </row>
    <row r="11" spans="1:14" ht="16.8" x14ac:dyDescent="0.3">
      <c r="A11" s="58"/>
      <c r="B11" s="124"/>
      <c r="C11" s="57"/>
      <c r="D11" s="58"/>
      <c r="E11" s="62"/>
      <c r="F11" s="62"/>
      <c r="J11" s="12"/>
      <c r="K11" s="21"/>
      <c r="L11" s="22"/>
      <c r="M11" s="22"/>
      <c r="N11" s="12"/>
    </row>
    <row r="12" spans="1:14" ht="16.8" x14ac:dyDescent="0.3">
      <c r="A12" s="58"/>
      <c r="B12" s="124"/>
      <c r="C12" s="57"/>
      <c r="D12" s="60" t="s">
        <v>59</v>
      </c>
      <c r="E12" s="62"/>
      <c r="F12" s="62"/>
      <c r="J12" s="12"/>
      <c r="K12" s="21"/>
      <c r="L12" s="22"/>
      <c r="M12" s="22"/>
      <c r="N12" s="12"/>
    </row>
    <row r="13" spans="1:14" ht="16.8" x14ac:dyDescent="0.3">
      <c r="A13" s="58"/>
      <c r="B13" s="124"/>
      <c r="C13" s="57"/>
      <c r="D13" s="59">
        <f>C4</f>
        <v>1000</v>
      </c>
      <c r="E13" s="63" t="s">
        <v>60</v>
      </c>
      <c r="F13" s="62"/>
      <c r="J13" s="12"/>
      <c r="K13" s="21"/>
      <c r="L13" s="22"/>
      <c r="M13" s="22"/>
      <c r="N13" s="12"/>
    </row>
    <row r="14" spans="1:14" ht="16.8" x14ac:dyDescent="0.3">
      <c r="A14" s="58"/>
      <c r="B14" s="124"/>
      <c r="C14" s="57"/>
      <c r="D14" s="58"/>
      <c r="E14" s="62"/>
      <c r="F14" s="62"/>
      <c r="J14" s="12"/>
      <c r="K14" s="21"/>
      <c r="L14" s="22"/>
      <c r="M14" s="22"/>
      <c r="N14" s="12"/>
    </row>
    <row r="15" spans="1:14" ht="16.8" x14ac:dyDescent="0.3">
      <c r="A15" s="58"/>
      <c r="B15" s="124"/>
      <c r="C15" s="57"/>
      <c r="D15" s="58"/>
      <c r="E15" s="62"/>
      <c r="F15" s="62"/>
      <c r="J15" s="12"/>
      <c r="K15" s="21"/>
      <c r="L15" s="22"/>
      <c r="M15" s="22"/>
      <c r="N15" s="12"/>
    </row>
    <row r="16" spans="1:14" ht="16.8" x14ac:dyDescent="0.3">
      <c r="A16" s="58"/>
      <c r="B16" s="124"/>
      <c r="C16" s="57"/>
      <c r="D16" s="58"/>
      <c r="E16" s="62"/>
      <c r="F16" s="62"/>
      <c r="J16" s="12"/>
      <c r="K16" s="21"/>
      <c r="L16" s="22"/>
      <c r="M16" s="22"/>
      <c r="N16" s="12"/>
    </row>
    <row r="17" spans="1:14" ht="16.8" x14ac:dyDescent="0.3">
      <c r="A17" s="58"/>
      <c r="B17" s="124"/>
      <c r="C17" s="57"/>
      <c r="D17" s="58"/>
      <c r="E17" s="62"/>
      <c r="F17" s="62"/>
      <c r="J17" s="12"/>
      <c r="K17" s="21"/>
      <c r="L17" s="22"/>
      <c r="M17" s="22"/>
      <c r="N17" s="12"/>
    </row>
    <row r="18" spans="1:14" ht="16.8" x14ac:dyDescent="0.3">
      <c r="A18" s="58"/>
      <c r="B18" s="124"/>
      <c r="C18" s="57"/>
      <c r="D18" s="58"/>
      <c r="E18" s="62"/>
      <c r="F18" s="62"/>
      <c r="J18" s="12"/>
      <c r="K18" s="21"/>
      <c r="L18" s="22"/>
      <c r="M18" s="22"/>
      <c r="N18" s="12"/>
    </row>
    <row r="19" spans="1:14" ht="16.8" x14ac:dyDescent="0.3">
      <c r="A19" s="58"/>
      <c r="B19" s="124"/>
      <c r="C19" s="57"/>
      <c r="D19" s="58"/>
      <c r="E19" s="62"/>
      <c r="F19" s="62"/>
      <c r="J19" s="12"/>
      <c r="K19" s="21"/>
      <c r="L19" s="22"/>
      <c r="M19" s="22"/>
      <c r="N19" s="12"/>
    </row>
    <row r="20" spans="1:14" ht="16.8" x14ac:dyDescent="0.3">
      <c r="A20" s="58"/>
      <c r="B20" s="124"/>
      <c r="C20" s="57"/>
      <c r="D20" s="58"/>
      <c r="E20" s="62"/>
      <c r="F20" s="62"/>
      <c r="J20" s="12"/>
      <c r="K20" s="21"/>
      <c r="L20" s="22"/>
      <c r="M20" s="22"/>
      <c r="N20" s="12"/>
    </row>
    <row r="21" spans="1:14" ht="16.8" x14ac:dyDescent="0.3">
      <c r="A21" s="58"/>
      <c r="B21" s="124"/>
      <c r="C21" s="57"/>
      <c r="D21" s="58"/>
      <c r="E21" s="62"/>
      <c r="F21" s="62"/>
      <c r="J21" s="12"/>
      <c r="K21" s="21"/>
      <c r="L21" s="22"/>
      <c r="M21" s="22"/>
      <c r="N21" s="12"/>
    </row>
    <row r="22" spans="1:14" s="3" customFormat="1" ht="16.8" x14ac:dyDescent="0.3">
      <c r="B22" s="1"/>
      <c r="C22" s="61"/>
      <c r="E22" s="56"/>
      <c r="F22" s="56"/>
      <c r="G22" s="56"/>
      <c r="H22" s="56"/>
      <c r="J22" s="12"/>
      <c r="K22" s="21"/>
      <c r="L22" s="22"/>
      <c r="M22" s="22"/>
      <c r="N22" s="12"/>
    </row>
    <row r="23" spans="1:14" s="3" customFormat="1" ht="16.2" thickBot="1" x14ac:dyDescent="0.35">
      <c r="A23" s="76" t="s">
        <v>69</v>
      </c>
      <c r="B23" s="79" t="s">
        <v>86</v>
      </c>
      <c r="C23" s="80"/>
      <c r="D23" s="58"/>
      <c r="E23" s="62"/>
      <c r="F23" s="62"/>
      <c r="G23" s="56"/>
      <c r="H23" s="56"/>
      <c r="J23" s="12"/>
      <c r="K23" s="21"/>
      <c r="L23" s="22"/>
      <c r="M23" s="22"/>
      <c r="N23" s="12"/>
    </row>
    <row r="24" spans="1:14" s="3" customFormat="1" ht="17.399999999999999" x14ac:dyDescent="0.35">
      <c r="A24" s="58"/>
      <c r="B24" s="100" t="s">
        <v>7</v>
      </c>
      <c r="C24" s="100" t="s">
        <v>39</v>
      </c>
      <c r="D24" s="100" t="s">
        <v>16</v>
      </c>
      <c r="E24" s="101" t="s">
        <v>42</v>
      </c>
      <c r="F24" s="62"/>
      <c r="G24" s="56"/>
      <c r="H24" s="56"/>
      <c r="J24" s="12"/>
      <c r="K24" s="21"/>
      <c r="L24" s="22"/>
      <c r="M24" s="22"/>
      <c r="N24" s="12"/>
    </row>
    <row r="25" spans="1:14" s="3" customFormat="1" ht="16.2" thickBot="1" x14ac:dyDescent="0.3">
      <c r="A25" s="58"/>
      <c r="B25" s="102" t="s">
        <v>37</v>
      </c>
      <c r="C25" s="102" t="s">
        <v>38</v>
      </c>
      <c r="D25" s="110" t="s">
        <v>40</v>
      </c>
      <c r="E25" s="103" t="s">
        <v>41</v>
      </c>
      <c r="F25" s="62"/>
      <c r="G25" s="56"/>
      <c r="H25" s="56"/>
      <c r="J25" s="12"/>
      <c r="K25" s="21"/>
      <c r="L25" s="22"/>
      <c r="M25" s="22"/>
      <c r="N25" s="12"/>
    </row>
    <row r="26" spans="1:14" s="3" customFormat="1" ht="15.6" x14ac:dyDescent="0.3">
      <c r="A26" s="58"/>
      <c r="B26" s="91">
        <v>-3</v>
      </c>
      <c r="C26" s="92">
        <v>0</v>
      </c>
      <c r="D26" s="81">
        <f t="array" ref="D26:D39">(1-R_1)*(E_V)+R_1*(Aparam*(E_rec)+(1-Aparam)*E_V*qual_param)</f>
        <v>-2.718</v>
      </c>
      <c r="E26" s="92">
        <v>0</v>
      </c>
      <c r="F26" s="88" t="s">
        <v>2</v>
      </c>
      <c r="G26" s="56"/>
      <c r="H26" s="56"/>
      <c r="J26" s="12"/>
      <c r="K26" s="21"/>
      <c r="L26" s="22"/>
      <c r="M26" s="22"/>
      <c r="N26" s="12"/>
    </row>
    <row r="27" spans="1:14" s="3" customFormat="1" ht="15.6" x14ac:dyDescent="0.3">
      <c r="A27" s="58"/>
      <c r="B27" s="107">
        <v>1</v>
      </c>
      <c r="C27" s="108">
        <v>1</v>
      </c>
      <c r="D27" s="112">
        <v>1</v>
      </c>
      <c r="E27" s="94">
        <v>-1.6</v>
      </c>
      <c r="F27" s="88" t="s">
        <v>3</v>
      </c>
      <c r="G27" s="56"/>
      <c r="H27" s="56"/>
      <c r="J27" s="12"/>
      <c r="K27" s="21"/>
      <c r="L27" s="22"/>
      <c r="M27" s="22"/>
      <c r="N27" s="12"/>
    </row>
    <row r="28" spans="1:14" s="3" customFormat="1" ht="15.6" x14ac:dyDescent="0.3">
      <c r="A28" s="58"/>
      <c r="B28" s="93">
        <v>0</v>
      </c>
      <c r="C28" s="94">
        <v>-2</v>
      </c>
      <c r="D28" s="82">
        <v>-0.188</v>
      </c>
      <c r="E28" s="94">
        <v>0</v>
      </c>
      <c r="F28" s="88" t="s">
        <v>56</v>
      </c>
      <c r="G28" s="56"/>
      <c r="H28" s="56"/>
      <c r="J28" s="12"/>
      <c r="K28" s="21"/>
      <c r="L28" s="22"/>
      <c r="M28" s="22"/>
      <c r="N28" s="12"/>
    </row>
    <row r="29" spans="1:14" s="3" customFormat="1" ht="15.6" x14ac:dyDescent="0.3">
      <c r="A29" s="58"/>
      <c r="B29" s="126">
        <v>0</v>
      </c>
      <c r="C29" s="127">
        <v>0</v>
      </c>
      <c r="D29" s="82">
        <v>0</v>
      </c>
      <c r="E29" s="108">
        <v>1</v>
      </c>
      <c r="F29" s="88" t="s">
        <v>4</v>
      </c>
      <c r="G29" s="56"/>
      <c r="H29" s="56"/>
      <c r="J29" s="12"/>
      <c r="K29" s="21"/>
      <c r="L29" s="22"/>
      <c r="M29" s="22"/>
      <c r="N29" s="12"/>
    </row>
    <row r="30" spans="1:14" s="3" customFormat="1" ht="15.6" x14ac:dyDescent="0.3">
      <c r="A30" s="58"/>
      <c r="B30" s="93">
        <v>-15</v>
      </c>
      <c r="C30" s="94">
        <v>-5</v>
      </c>
      <c r="D30" s="82">
        <v>-14.059999999999999</v>
      </c>
      <c r="E30" s="94">
        <v>-3</v>
      </c>
      <c r="F30" s="88" t="s">
        <v>5</v>
      </c>
      <c r="G30" s="56"/>
      <c r="H30" s="56"/>
      <c r="J30" s="12"/>
      <c r="K30" s="21"/>
      <c r="L30" s="22"/>
      <c r="M30" s="22"/>
      <c r="N30" s="12"/>
    </row>
    <row r="31" spans="1:14" s="3" customFormat="1" ht="15.6" x14ac:dyDescent="0.3">
      <c r="A31" s="58"/>
      <c r="B31" s="93">
        <v>-20</v>
      </c>
      <c r="C31" s="94">
        <v>-10</v>
      </c>
      <c r="D31" s="82">
        <v>-19.060000000000002</v>
      </c>
      <c r="E31" s="94">
        <v>-5</v>
      </c>
      <c r="F31" s="88" t="s">
        <v>6</v>
      </c>
      <c r="G31" s="56"/>
      <c r="H31" s="56"/>
      <c r="J31" s="12"/>
      <c r="K31" s="21"/>
      <c r="L31" s="22"/>
      <c r="M31" s="22"/>
      <c r="N31" s="12"/>
    </row>
    <row r="32" spans="1:14" s="3" customFormat="1" ht="15.6" x14ac:dyDescent="0.3">
      <c r="A32" s="58"/>
      <c r="B32" s="93">
        <v>-0.2</v>
      </c>
      <c r="C32" s="94">
        <v>-0.1</v>
      </c>
      <c r="D32" s="82">
        <v>-0.19060000000000005</v>
      </c>
      <c r="E32" s="94">
        <v>0</v>
      </c>
      <c r="F32" s="88" t="s">
        <v>8</v>
      </c>
      <c r="G32" s="56"/>
      <c r="H32" s="56"/>
      <c r="J32" s="12"/>
      <c r="K32" s="21"/>
      <c r="L32" s="22"/>
      <c r="M32" s="22"/>
      <c r="N32" s="12"/>
    </row>
    <row r="33" spans="1:14" s="3" customFormat="1" ht="16.2" thickBot="1" x14ac:dyDescent="0.35">
      <c r="A33" s="58"/>
      <c r="B33" s="95">
        <v>0</v>
      </c>
      <c r="C33" s="96">
        <v>0</v>
      </c>
      <c r="D33" s="111">
        <v>0</v>
      </c>
      <c r="E33" s="96">
        <v>-0.5</v>
      </c>
      <c r="F33" s="88" t="s">
        <v>9</v>
      </c>
      <c r="G33" s="56"/>
      <c r="H33" s="56"/>
      <c r="J33" s="12"/>
      <c r="K33" s="21"/>
      <c r="L33" s="22"/>
      <c r="M33" s="22"/>
      <c r="N33" s="12"/>
    </row>
    <row r="34" spans="1:14" s="3" customFormat="1" ht="15.6" x14ac:dyDescent="0.3">
      <c r="A34" s="58"/>
      <c r="B34" s="97">
        <v>8.0000000000000004E-4</v>
      </c>
      <c r="C34" s="98">
        <v>5.9999999999999995E-4</v>
      </c>
      <c r="D34" s="38">
        <v>7.8120000000000012E-4</v>
      </c>
      <c r="E34" s="97">
        <v>5.0000000000000001E-4</v>
      </c>
      <c r="F34" s="88" t="s">
        <v>10</v>
      </c>
      <c r="G34" s="56"/>
      <c r="H34" s="56"/>
      <c r="J34" s="12"/>
      <c r="K34" s="21"/>
      <c r="L34" s="22"/>
      <c r="M34" s="22"/>
      <c r="N34" s="12"/>
    </row>
    <row r="35" spans="1:14" s="3" customFormat="1" ht="15.6" x14ac:dyDescent="0.35">
      <c r="A35" s="58"/>
      <c r="B35" s="99">
        <v>8.9999999999999993E-3</v>
      </c>
      <c r="C35" s="98">
        <v>7.0000000000000001E-3</v>
      </c>
      <c r="D35" s="38">
        <v>8.8120000000000004E-3</v>
      </c>
      <c r="E35" s="99">
        <v>2E-3</v>
      </c>
      <c r="F35" s="88" t="s">
        <v>74</v>
      </c>
      <c r="G35" s="56"/>
      <c r="H35" s="56"/>
      <c r="J35" s="12"/>
      <c r="K35" s="21"/>
      <c r="L35" s="22"/>
      <c r="M35" s="22"/>
      <c r="N35" s="12"/>
    </row>
    <row r="36" spans="1:14" s="3" customFormat="1" ht="15.6" x14ac:dyDescent="0.3">
      <c r="A36" s="58"/>
      <c r="B36" s="99">
        <v>19</v>
      </c>
      <c r="C36" s="98">
        <v>9</v>
      </c>
      <c r="D36" s="38">
        <v>18.059999999999999</v>
      </c>
      <c r="E36" s="99">
        <v>2.5</v>
      </c>
      <c r="F36" s="88" t="s">
        <v>12</v>
      </c>
      <c r="G36" s="56"/>
      <c r="H36" s="56"/>
      <c r="J36" s="12"/>
      <c r="K36" s="21"/>
      <c r="L36" s="22"/>
      <c r="M36" s="22"/>
      <c r="N36" s="12"/>
    </row>
    <row r="37" spans="1:14" s="3" customFormat="1" ht="15.6" x14ac:dyDescent="0.3">
      <c r="A37" s="58"/>
      <c r="B37" s="99">
        <v>5</v>
      </c>
      <c r="C37" s="98">
        <v>0.5</v>
      </c>
      <c r="D37" s="38">
        <v>4.577</v>
      </c>
      <c r="E37" s="99">
        <v>5</v>
      </c>
      <c r="F37" s="88" t="s">
        <v>13</v>
      </c>
      <c r="G37" s="56"/>
      <c r="H37" s="56"/>
      <c r="J37" s="12"/>
      <c r="K37" s="21"/>
      <c r="L37" s="22"/>
      <c r="M37" s="22"/>
      <c r="N37" s="12"/>
    </row>
    <row r="38" spans="1:14" s="3" customFormat="1" ht="15.6" x14ac:dyDescent="0.3">
      <c r="A38" s="58"/>
      <c r="B38" s="142">
        <v>0</v>
      </c>
      <c r="C38" s="143">
        <v>0</v>
      </c>
      <c r="D38" s="38">
        <v>0</v>
      </c>
      <c r="E38" s="142">
        <v>0</v>
      </c>
      <c r="F38" s="88" t="s">
        <v>14</v>
      </c>
      <c r="G38" s="56"/>
      <c r="H38" s="56"/>
      <c r="J38" s="12"/>
      <c r="K38" s="21"/>
      <c r="L38" s="22"/>
      <c r="M38" s="22"/>
      <c r="N38" s="12"/>
    </row>
    <row r="39" spans="1:14" s="3" customFormat="1" ht="16.2" thickBot="1" x14ac:dyDescent="0.35">
      <c r="A39" s="58"/>
      <c r="B39" s="144">
        <v>0</v>
      </c>
      <c r="C39" s="145">
        <v>0</v>
      </c>
      <c r="D39" s="39">
        <v>0</v>
      </c>
      <c r="E39" s="144">
        <v>0</v>
      </c>
      <c r="F39" s="88" t="s">
        <v>15</v>
      </c>
      <c r="G39" s="56"/>
      <c r="H39" s="56"/>
      <c r="J39" s="12"/>
      <c r="K39" s="21"/>
      <c r="L39" s="22"/>
      <c r="M39" s="22"/>
      <c r="N39" s="12"/>
    </row>
    <row r="40" spans="1:14" s="3" customFormat="1" ht="17.399999999999999" thickBot="1" x14ac:dyDescent="0.35">
      <c r="B40" s="1"/>
      <c r="C40" s="61"/>
      <c r="E40" s="56"/>
      <c r="F40" s="56"/>
      <c r="G40" s="56"/>
      <c r="H40" s="56"/>
      <c r="J40" s="12"/>
      <c r="K40" s="21"/>
      <c r="L40" s="22"/>
      <c r="M40" s="22"/>
      <c r="N40" s="12"/>
    </row>
    <row r="41" spans="1:14" ht="16.2" x14ac:dyDescent="0.35">
      <c r="A41" s="76" t="s">
        <v>70</v>
      </c>
      <c r="B41" s="85"/>
      <c r="C41" s="118">
        <f>calc!B55</f>
        <v>136.50407303995485</v>
      </c>
      <c r="D41" s="89" t="s">
        <v>81</v>
      </c>
      <c r="E41" s="84"/>
      <c r="F41" s="84"/>
      <c r="G41" s="54"/>
      <c r="H41" s="54"/>
    </row>
    <row r="42" spans="1:14" ht="14.4" x14ac:dyDescent="0.3">
      <c r="A42" s="58"/>
      <c r="B42" s="86" t="s">
        <v>71</v>
      </c>
      <c r="C42" s="119">
        <f>calc!B56</f>
        <v>0.85667995876375769</v>
      </c>
      <c r="D42" s="89" t="s">
        <v>78</v>
      </c>
      <c r="E42" s="84"/>
      <c r="F42" s="84"/>
      <c r="G42" s="54"/>
      <c r="H42" s="54"/>
    </row>
    <row r="43" spans="1:14" ht="14.4" x14ac:dyDescent="0.3">
      <c r="A43" s="58"/>
      <c r="B43" s="86" t="s">
        <v>34</v>
      </c>
      <c r="C43" s="119">
        <f>calc!B57</f>
        <v>148.09017505916654</v>
      </c>
      <c r="D43" s="89" t="s">
        <v>79</v>
      </c>
      <c r="E43" s="84"/>
      <c r="F43" s="84"/>
      <c r="G43" s="54"/>
      <c r="H43" s="54"/>
    </row>
    <row r="44" spans="1:14" ht="15" thickBot="1" x14ac:dyDescent="0.35">
      <c r="A44" s="58"/>
      <c r="B44" s="86" t="s">
        <v>72</v>
      </c>
      <c r="C44" s="120">
        <f>calc!B58</f>
        <v>95799.464795197375</v>
      </c>
      <c r="D44" s="89" t="s">
        <v>80</v>
      </c>
      <c r="E44" s="84"/>
      <c r="F44" s="84"/>
      <c r="G44" s="54"/>
      <c r="H44" s="54"/>
    </row>
    <row r="45" spans="1:14" s="12" customFormat="1" x14ac:dyDescent="0.25">
      <c r="B45" s="53"/>
      <c r="C45" s="4"/>
      <c r="D45" s="4"/>
      <c r="E45" s="54"/>
      <c r="F45" s="54"/>
      <c r="G45" s="54"/>
      <c r="H45" s="54"/>
    </row>
    <row r="46" spans="1:14" s="12" customFormat="1" x14ac:dyDescent="0.25">
      <c r="E46" s="55"/>
      <c r="F46" s="55"/>
      <c r="G46" s="55"/>
      <c r="H46" s="55"/>
    </row>
    <row r="47" spans="1:14" s="12" customFormat="1" x14ac:dyDescent="0.25">
      <c r="E47" s="55"/>
      <c r="F47" s="55"/>
      <c r="G47" s="55"/>
      <c r="H47" s="55"/>
    </row>
    <row r="48" spans="1:14" s="12" customFormat="1" x14ac:dyDescent="0.25">
      <c r="E48" s="55"/>
      <c r="F48" s="55"/>
      <c r="G48" s="55"/>
      <c r="H48" s="55"/>
    </row>
    <row r="49" spans="2:8" s="12" customFormat="1" x14ac:dyDescent="0.25">
      <c r="E49" s="55"/>
      <c r="F49" s="55"/>
      <c r="G49" s="55"/>
      <c r="H49" s="55"/>
    </row>
    <row r="50" spans="2:8" s="12" customFormat="1" x14ac:dyDescent="0.25">
      <c r="E50" s="55"/>
      <c r="F50" s="55"/>
      <c r="G50" s="55"/>
      <c r="H50" s="55"/>
    </row>
    <row r="51" spans="2:8" s="12" customFormat="1" x14ac:dyDescent="0.25">
      <c r="B51" s="53"/>
      <c r="E51" s="55"/>
      <c r="F51" s="55"/>
      <c r="G51" s="55"/>
      <c r="H51" s="55"/>
    </row>
    <row r="52" spans="2:8" s="12" customFormat="1" x14ac:dyDescent="0.25">
      <c r="B52" s="53"/>
      <c r="C52" s="4"/>
      <c r="D52" s="4"/>
      <c r="E52" s="54"/>
      <c r="F52" s="54"/>
      <c r="G52" s="54"/>
      <c r="H52" s="54"/>
    </row>
    <row r="53" spans="2:8" s="12" customFormat="1" x14ac:dyDescent="0.25">
      <c r="E53" s="55"/>
      <c r="F53" s="55"/>
      <c r="G53" s="55"/>
      <c r="H53" s="55"/>
    </row>
    <row r="54" spans="2:8" s="12" customFormat="1" x14ac:dyDescent="0.25">
      <c r="E54" s="55"/>
      <c r="F54" s="55"/>
      <c r="G54" s="55"/>
      <c r="H54" s="55"/>
    </row>
    <row r="55" spans="2:8" s="12" customFormat="1" x14ac:dyDescent="0.25">
      <c r="E55" s="55"/>
      <c r="F55" s="55"/>
      <c r="G55" s="55"/>
      <c r="H55" s="55"/>
    </row>
    <row r="56" spans="2:8" s="12" customFormat="1" x14ac:dyDescent="0.25">
      <c r="E56" s="55"/>
      <c r="F56" s="55"/>
      <c r="G56" s="55"/>
      <c r="H56" s="55"/>
    </row>
    <row r="57" spans="2:8" s="12" customFormat="1" x14ac:dyDescent="0.25">
      <c r="E57" s="55"/>
      <c r="F57" s="55"/>
      <c r="G57" s="55"/>
      <c r="H57" s="55"/>
    </row>
    <row r="58" spans="2:8" s="12" customFormat="1" x14ac:dyDescent="0.25">
      <c r="E58" s="55"/>
      <c r="F58" s="55"/>
      <c r="G58" s="55"/>
      <c r="H58" s="55"/>
    </row>
    <row r="59" spans="2:8" s="12" customFormat="1" x14ac:dyDescent="0.25">
      <c r="B59" s="53"/>
      <c r="E59" s="55"/>
      <c r="F59" s="55"/>
      <c r="G59" s="55"/>
      <c r="H59" s="55"/>
    </row>
    <row r="60" spans="2:8" s="12" customFormat="1" x14ac:dyDescent="0.25">
      <c r="B60" s="53"/>
      <c r="C60" s="4"/>
      <c r="D60" s="4"/>
      <c r="E60" s="54"/>
      <c r="F60" s="54"/>
      <c r="G60" s="54"/>
      <c r="H60" s="54"/>
    </row>
    <row r="61" spans="2:8" s="12" customFormat="1" x14ac:dyDescent="0.25">
      <c r="E61" s="55"/>
      <c r="F61" s="55"/>
      <c r="G61" s="55"/>
      <c r="H61" s="55"/>
    </row>
    <row r="62" spans="2:8" s="12" customFormat="1" x14ac:dyDescent="0.25">
      <c r="E62" s="55"/>
      <c r="F62" s="55"/>
      <c r="G62" s="55"/>
      <c r="H62" s="55"/>
    </row>
    <row r="63" spans="2:8" s="12" customFormat="1" x14ac:dyDescent="0.25">
      <c r="E63" s="55"/>
      <c r="F63" s="55"/>
      <c r="G63" s="55"/>
      <c r="H63" s="55"/>
    </row>
    <row r="64" spans="2:8" s="12" customFormat="1" x14ac:dyDescent="0.25">
      <c r="E64" s="55"/>
      <c r="F64" s="55"/>
      <c r="G64" s="55"/>
      <c r="H64" s="55"/>
    </row>
    <row r="65" spans="2:8" s="12" customFormat="1" x14ac:dyDescent="0.25">
      <c r="E65" s="55"/>
      <c r="F65" s="55"/>
      <c r="G65" s="55"/>
      <c r="H65" s="55"/>
    </row>
    <row r="66" spans="2:8" s="12" customFormat="1" x14ac:dyDescent="0.25">
      <c r="E66" s="55"/>
      <c r="F66" s="55"/>
      <c r="G66" s="55"/>
      <c r="H66" s="55"/>
    </row>
    <row r="67" spans="2:8" s="12" customFormat="1" x14ac:dyDescent="0.25">
      <c r="B67" s="53"/>
      <c r="E67" s="55"/>
      <c r="F67" s="55"/>
      <c r="G67" s="55"/>
      <c r="H67" s="55"/>
    </row>
    <row r="68" spans="2:8" s="12" customFormat="1" x14ac:dyDescent="0.25">
      <c r="B68" s="53"/>
      <c r="C68" s="4"/>
      <c r="D68" s="4"/>
      <c r="E68" s="54"/>
      <c r="F68" s="54"/>
      <c r="G68" s="54"/>
      <c r="H68" s="54"/>
    </row>
    <row r="69" spans="2:8" s="12" customFormat="1" x14ac:dyDescent="0.25">
      <c r="E69" s="55"/>
      <c r="F69" s="55"/>
      <c r="G69" s="55"/>
      <c r="H69" s="55"/>
    </row>
    <row r="70" spans="2:8" s="12" customFormat="1" x14ac:dyDescent="0.25">
      <c r="E70" s="55"/>
      <c r="F70" s="55"/>
      <c r="G70" s="55"/>
      <c r="H70" s="55"/>
    </row>
    <row r="71" spans="2:8" s="12" customFormat="1" x14ac:dyDescent="0.25">
      <c r="E71" s="55"/>
      <c r="F71" s="55"/>
      <c r="G71" s="55"/>
      <c r="H71" s="55"/>
    </row>
    <row r="72" spans="2:8" s="12" customFormat="1" x14ac:dyDescent="0.25">
      <c r="E72" s="55"/>
      <c r="F72" s="55"/>
      <c r="G72" s="55"/>
      <c r="H72" s="55"/>
    </row>
    <row r="73" spans="2:8" s="12" customFormat="1" x14ac:dyDescent="0.25">
      <c r="E73" s="55"/>
      <c r="F73" s="55"/>
      <c r="G73" s="55"/>
      <c r="H73" s="55"/>
    </row>
    <row r="74" spans="2:8" s="12" customFormat="1" x14ac:dyDescent="0.25">
      <c r="E74" s="55"/>
      <c r="F74" s="55"/>
      <c r="G74" s="55"/>
      <c r="H74" s="55"/>
    </row>
    <row r="75" spans="2:8" s="12" customFormat="1" x14ac:dyDescent="0.25">
      <c r="B75" s="53"/>
      <c r="C75" s="4"/>
      <c r="D75" s="4"/>
      <c r="E75" s="54"/>
      <c r="F75" s="54"/>
      <c r="G75" s="54"/>
      <c r="H75" s="54"/>
    </row>
    <row r="76" spans="2:8" s="12" customFormat="1" x14ac:dyDescent="0.25">
      <c r="B76" s="53"/>
      <c r="E76" s="55"/>
      <c r="F76" s="55"/>
      <c r="G76" s="55"/>
      <c r="H76" s="55"/>
    </row>
    <row r="77" spans="2:8" s="12" customFormat="1" x14ac:dyDescent="0.25">
      <c r="B77" s="53"/>
      <c r="E77" s="55"/>
      <c r="F77" s="55"/>
      <c r="G77" s="55"/>
      <c r="H77" s="55"/>
    </row>
    <row r="78" spans="2:8" s="12" customFormat="1" x14ac:dyDescent="0.25">
      <c r="B78" s="53"/>
      <c r="E78" s="55"/>
      <c r="F78" s="55"/>
      <c r="G78" s="55"/>
      <c r="H78" s="55"/>
    </row>
    <row r="79" spans="2:8" s="12" customFormat="1" x14ac:dyDescent="0.25">
      <c r="B79" s="53"/>
      <c r="E79" s="55"/>
      <c r="F79" s="55"/>
      <c r="G79" s="55"/>
      <c r="H79" s="55"/>
    </row>
  </sheetData>
  <sheetProtection algorithmName="SHA-512" hashValue="K7L9q3OwOivEZyILzJht2JemZEwRPI2JwQFeGLR1OMwW39yYZXdmGUCzCUzqo9tsGq4g13JS3wcBQmFrc6IqjQ==" saltValue="Y7OYWCklYwVLmPAqCUIDFg==" spinCount="100000" sheet="1" selectLockedCells="1"/>
  <protectedRanges>
    <protectedRange sqref="E26:E39 B26:C39" name="Bereich2"/>
    <protectedRange sqref="C2:C4" name="Bereich1"/>
  </protectedRanges>
  <phoneticPr fontId="13" type="noConversion"/>
  <dataValidations count="3">
    <dataValidation type="list" allowBlank="1" showInputMessage="1" showErrorMessage="1" sqref="C3" xr:uid="{34DE34F8-DB73-478B-A3FC-52C42A321991}">
      <formula1>"0.85,1"</formula1>
    </dataValidation>
    <dataValidation allowBlank="1" sqref="C27 C29 C5:C25 C40" xr:uid="{90E40A56-3859-440C-9F8F-0F66CAF7A03D}"/>
    <dataValidation type="custom" allowBlank="1" showErrorMessage="1" error="Only values greater/equal to zero." sqref="C38:C39 B38:B39" xr:uid="{17F54E0C-383F-4559-B79C-577D83903391}">
      <formula1>"&lt;=0"</formula1>
    </dataValidation>
  </dataValidations>
  <pageMargins left="0" right="0" top="0.39409448818897641" bottom="0.39409448818897641" header="0" footer="0"/>
  <pageSetup paperSize="9" orientation="portrait" r:id="rId1"/>
  <headerFooter>
    <oddHeader>&amp;C&amp;A</oddHeader>
    <oddFooter>&amp;CSeite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7C83B1-58D1-4CCC-913C-43DC14CF442C}">
          <x14:formula1>
            <xm:f>Annex_C__default!$A$2:$A$10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9"/>
  <sheetViews>
    <sheetView topLeftCell="E34" workbookViewId="0">
      <selection activeCell="F41" sqref="F41"/>
    </sheetView>
  </sheetViews>
  <sheetFormatPr baseColWidth="10" defaultRowHeight="13.8" x14ac:dyDescent="0.25"/>
  <cols>
    <col min="1" max="1" width="17" style="8" bestFit="1" customWidth="1"/>
    <col min="2" max="2" width="31.59765625" customWidth="1"/>
    <col min="3" max="3" width="29.69921875" style="5" bestFit="1" customWidth="1"/>
    <col min="4" max="4" width="31.69921875" bestFit="1" customWidth="1"/>
    <col min="5" max="5" width="28.09765625" bestFit="1" customWidth="1"/>
    <col min="6" max="6" width="19" bestFit="1" customWidth="1"/>
    <col min="7" max="7" width="14.19921875" bestFit="1" customWidth="1"/>
    <col min="8" max="8" width="22.09765625" style="5" bestFit="1" customWidth="1"/>
    <col min="9" max="9" width="15.3984375" bestFit="1" customWidth="1"/>
    <col min="10" max="10" width="14.3984375" bestFit="1" customWidth="1"/>
    <col min="11" max="11" width="17.3984375" bestFit="1" customWidth="1"/>
    <col min="12" max="12" width="33.09765625" bestFit="1" customWidth="1"/>
    <col min="13" max="13" width="21.59765625" bestFit="1" customWidth="1"/>
    <col min="14" max="14" width="3.19921875" bestFit="1" customWidth="1"/>
    <col min="15" max="1025" width="10.69921875" customWidth="1"/>
  </cols>
  <sheetData>
    <row r="1" spans="1:14" ht="16.8" x14ac:dyDescent="0.3">
      <c r="A1" s="26" t="s">
        <v>1</v>
      </c>
      <c r="B1" s="27">
        <f>user_interface!C5</f>
        <v>0.2</v>
      </c>
    </row>
    <row r="2" spans="1:14" ht="17.399999999999999" x14ac:dyDescent="0.35">
      <c r="A2" s="28" t="s">
        <v>62</v>
      </c>
      <c r="B2" s="29">
        <f>user_interface!C6</f>
        <v>0.47</v>
      </c>
    </row>
    <row r="3" spans="1:14" ht="18" thickBot="1" x14ac:dyDescent="0.4">
      <c r="A3" s="30" t="s">
        <v>55</v>
      </c>
      <c r="B3" s="31">
        <f>user_interface!C3</f>
        <v>1</v>
      </c>
    </row>
    <row r="4" spans="1:14" s="10" customFormat="1" ht="16.8" x14ac:dyDescent="0.3">
      <c r="C4" s="147" t="s">
        <v>35</v>
      </c>
      <c r="D4" s="148"/>
      <c r="E4" s="148"/>
      <c r="F4" s="149"/>
      <c r="G4" s="147" t="s">
        <v>36</v>
      </c>
      <c r="H4" s="148"/>
      <c r="I4" s="148"/>
      <c r="J4" s="148"/>
      <c r="K4" s="148"/>
      <c r="L4" s="149"/>
    </row>
    <row r="5" spans="1:14" s="10" customFormat="1" ht="17.399999999999999" thickBot="1" x14ac:dyDescent="0.35">
      <c r="C5" s="32"/>
      <c r="D5" s="33"/>
      <c r="E5" s="33"/>
      <c r="F5" s="34"/>
      <c r="G5" s="37"/>
      <c r="H5" s="11"/>
      <c r="I5" s="33"/>
      <c r="J5" s="33"/>
      <c r="K5" s="33"/>
      <c r="L5" s="34"/>
    </row>
    <row r="6" spans="1:14" s="10" customFormat="1" ht="17.399999999999999" x14ac:dyDescent="0.35">
      <c r="C6" s="77" t="s">
        <v>7</v>
      </c>
      <c r="D6" s="77" t="s">
        <v>39</v>
      </c>
      <c r="E6" s="77" t="s">
        <v>16</v>
      </c>
      <c r="F6" s="77" t="s">
        <v>42</v>
      </c>
      <c r="G6" s="117"/>
      <c r="H6" s="77"/>
      <c r="I6" s="117"/>
      <c r="J6" s="117"/>
      <c r="K6" s="117"/>
      <c r="L6" s="117"/>
    </row>
    <row r="7" spans="1:14" s="10" customFormat="1" ht="17.399999999999999" thickBot="1" x14ac:dyDescent="0.35">
      <c r="C7" s="78" t="s">
        <v>37</v>
      </c>
      <c r="D7" s="78" t="s">
        <v>38</v>
      </c>
      <c r="E7" s="78" t="s">
        <v>40</v>
      </c>
      <c r="F7" s="78" t="s">
        <v>85</v>
      </c>
      <c r="G7" s="78" t="s">
        <v>17</v>
      </c>
      <c r="H7" s="78" t="s">
        <v>57</v>
      </c>
      <c r="I7" s="78" t="s">
        <v>22</v>
      </c>
      <c r="J7" s="78" t="s">
        <v>23</v>
      </c>
      <c r="K7" s="78" t="s">
        <v>24</v>
      </c>
      <c r="L7" s="78" t="s">
        <v>25</v>
      </c>
    </row>
    <row r="8" spans="1:14" ht="14.4" x14ac:dyDescent="0.3">
      <c r="C8" s="81">
        <f>IF(user_interface!B26&lt;&gt;"",user_interface!B26,Annex_C__default!E3)</f>
        <v>-3</v>
      </c>
      <c r="D8" s="81">
        <f>IF(user_interface!C26&lt;&gt;"",user_interface!C26,Annex_C__default!F3)</f>
        <v>0</v>
      </c>
      <c r="E8" s="67">
        <f t="array" ref="E8:E21">(1-R_1)*(E_V)+R_1*(Aparam*(E_rec)+(1-Aparam)*E_V*qual_param)</f>
        <v>-2.718</v>
      </c>
      <c r="F8" s="67">
        <f>IF(user_interface!E26&lt;&gt;"",user_interface!E26,Annex_C__default!G3)</f>
        <v>0</v>
      </c>
      <c r="G8" s="67">
        <v>1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87" t="s">
        <v>2</v>
      </c>
      <c r="N8" s="150" t="s">
        <v>18</v>
      </c>
    </row>
    <row r="9" spans="1:14" ht="14.4" x14ac:dyDescent="0.3">
      <c r="C9" s="82">
        <f>IF(user_interface!B27&lt;&gt;"",user_interface!B27,Annex_C__default!E4)</f>
        <v>1</v>
      </c>
      <c r="D9" s="82">
        <f>IF(user_interface!C27&lt;&gt;"",user_interface!C27,Annex_C__default!F4)</f>
        <v>1</v>
      </c>
      <c r="E9" s="68">
        <v>1</v>
      </c>
      <c r="F9" s="68">
        <f>IF(user_interface!E27&lt;&gt;"",user_interface!E27,Annex_C__default!G4)</f>
        <v>-1.6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87" t="s">
        <v>3</v>
      </c>
      <c r="N9" s="150"/>
    </row>
    <row r="10" spans="1:14" ht="14.4" x14ac:dyDescent="0.3">
      <c r="C10" s="82">
        <f>IF(user_interface!B28&lt;&gt;"",user_interface!B28,Annex_C__default!E5)</f>
        <v>0</v>
      </c>
      <c r="D10" s="82">
        <f>IF(user_interface!C28&lt;&gt;"",user_interface!C28,Annex_C__default!F5)</f>
        <v>-2</v>
      </c>
      <c r="E10" s="68">
        <v>-0.188</v>
      </c>
      <c r="F10" s="68">
        <f>IF(user_interface!E28&lt;&gt;"",user_interface!E28,Annex_C__default!G5)</f>
        <v>0</v>
      </c>
      <c r="G10" s="68">
        <v>0</v>
      </c>
      <c r="H10" s="68">
        <v>1</v>
      </c>
      <c r="I10" s="68">
        <v>0</v>
      </c>
      <c r="J10" s="68">
        <v>0</v>
      </c>
      <c r="K10" s="68">
        <v>0</v>
      </c>
      <c r="L10" s="68">
        <v>0</v>
      </c>
      <c r="M10" s="87" t="s">
        <v>56</v>
      </c>
      <c r="N10" s="150"/>
    </row>
    <row r="11" spans="1:14" ht="14.4" x14ac:dyDescent="0.3">
      <c r="C11" s="82">
        <f>IF(user_interface!B29&lt;&gt;"",user_interface!B29,Annex_C__default!E6)</f>
        <v>0</v>
      </c>
      <c r="D11" s="82">
        <f>IF(user_interface!C29&lt;&gt;"",user_interface!C29,Annex_C__default!F6)</f>
        <v>0</v>
      </c>
      <c r="E11" s="68">
        <v>0</v>
      </c>
      <c r="F11" s="68">
        <v>1</v>
      </c>
      <c r="G11" s="68">
        <v>-6.0000000000000001E-3</v>
      </c>
      <c r="H11" s="68">
        <v>0</v>
      </c>
      <c r="I11" s="68">
        <v>-8.0000000000000002E-3</v>
      </c>
      <c r="J11" s="68">
        <v>-5.0000000000000001E-3</v>
      </c>
      <c r="K11" s="68">
        <v>-3.0000000000000001E-3</v>
      </c>
      <c r="L11" s="68">
        <v>-8.0000000000000002E-3</v>
      </c>
      <c r="M11" s="87" t="s">
        <v>4</v>
      </c>
      <c r="N11" s="150"/>
    </row>
    <row r="12" spans="1:14" ht="14.4" x14ac:dyDescent="0.3">
      <c r="C12" s="82">
        <f>IF(user_interface!B30&lt;&gt;"",user_interface!B30,Annex_C__default!E7)</f>
        <v>-15</v>
      </c>
      <c r="D12" s="82">
        <f>IF(user_interface!C30&lt;&gt;"",user_interface!C30,Annex_C__default!F7)</f>
        <v>-5</v>
      </c>
      <c r="E12" s="68">
        <v>-14.059999999999999</v>
      </c>
      <c r="F12" s="68">
        <f>IF(user_interface!E30&lt;&gt;"",user_interface!E30,Annex_C__default!G7)</f>
        <v>-3</v>
      </c>
      <c r="G12" s="68">
        <v>-10</v>
      </c>
      <c r="H12" s="68">
        <v>-3</v>
      </c>
      <c r="I12" s="68">
        <v>10</v>
      </c>
      <c r="J12" s="68">
        <v>-0.3</v>
      </c>
      <c r="K12" s="68">
        <v>-25</v>
      </c>
      <c r="L12" s="68">
        <v>-25</v>
      </c>
      <c r="M12" s="87" t="s">
        <v>5</v>
      </c>
      <c r="N12" s="150"/>
    </row>
    <row r="13" spans="1:14" ht="14.4" x14ac:dyDescent="0.3">
      <c r="C13" s="82">
        <f>IF(user_interface!B31&lt;&gt;"",user_interface!B31,Annex_C__default!E8)</f>
        <v>-20</v>
      </c>
      <c r="D13" s="82">
        <f>IF(user_interface!C31&lt;&gt;"",user_interface!C31,Annex_C__default!F8)</f>
        <v>-10</v>
      </c>
      <c r="E13" s="68">
        <v>-19.060000000000002</v>
      </c>
      <c r="F13" s="68">
        <f>IF(user_interface!E31&lt;&gt;"",user_interface!E31,Annex_C__default!G8)</f>
        <v>-5</v>
      </c>
      <c r="G13" s="68">
        <v>-10</v>
      </c>
      <c r="H13" s="68">
        <v>-0.5</v>
      </c>
      <c r="I13" s="68">
        <v>-0.5</v>
      </c>
      <c r="J13" s="68">
        <v>1</v>
      </c>
      <c r="K13" s="68">
        <v>-5</v>
      </c>
      <c r="L13" s="68">
        <v>-5</v>
      </c>
      <c r="M13" s="87" t="s">
        <v>6</v>
      </c>
      <c r="N13" s="150"/>
    </row>
    <row r="14" spans="1:14" ht="14.4" x14ac:dyDescent="0.3">
      <c r="C14" s="82">
        <f>IF(user_interface!B32&lt;&gt;"",user_interface!B32,Annex_C__default!E9)</f>
        <v>-0.2</v>
      </c>
      <c r="D14" s="82">
        <f>IF(user_interface!C32&lt;&gt;"",user_interface!C32,Annex_C__default!F9)</f>
        <v>-0.1</v>
      </c>
      <c r="E14" s="68">
        <v>-0.19060000000000005</v>
      </c>
      <c r="F14" s="68">
        <f>IF(user_interface!E32&lt;&gt;"",user_interface!E32,Annex_C__default!G9)</f>
        <v>0</v>
      </c>
      <c r="G14" s="68">
        <v>0</v>
      </c>
      <c r="H14" s="68">
        <v>0</v>
      </c>
      <c r="I14" s="68">
        <v>0</v>
      </c>
      <c r="J14" s="68">
        <v>0</v>
      </c>
      <c r="K14" s="68">
        <v>1</v>
      </c>
      <c r="L14" s="68">
        <v>0</v>
      </c>
      <c r="M14" s="87" t="s">
        <v>8</v>
      </c>
      <c r="N14" s="150"/>
    </row>
    <row r="15" spans="1:14" ht="15" thickBot="1" x14ac:dyDescent="0.35">
      <c r="C15" s="82">
        <f>IF(user_interface!B33&lt;&gt;"",user_interface!B33,Annex_C__default!E10)</f>
        <v>0</v>
      </c>
      <c r="D15" s="82">
        <f>IF(user_interface!C33&lt;&gt;"",user_interface!C33,Annex_C__default!F10)</f>
        <v>0</v>
      </c>
      <c r="E15" s="69">
        <v>0</v>
      </c>
      <c r="F15" s="69">
        <f>IF(user_interface!E33&lt;&gt;"",user_interface!E33,Annex_C__default!G10)</f>
        <v>-0.5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1</v>
      </c>
      <c r="M15" s="87" t="s">
        <v>9</v>
      </c>
      <c r="N15" s="150"/>
    </row>
    <row r="16" spans="1:14" ht="14.4" x14ac:dyDescent="0.3">
      <c r="C16" s="71">
        <f>IF(user_interface!B34&lt;&gt;"",user_interface!B34,Annex_C__default!E11)</f>
        <v>8.0000000000000004E-4</v>
      </c>
      <c r="D16" s="71">
        <f>IF(user_interface!C34&lt;&gt;"",user_interface!C34,Annex_C__default!F11)</f>
        <v>5.9999999999999995E-4</v>
      </c>
      <c r="E16" s="74">
        <v>7.8120000000000012E-4</v>
      </c>
      <c r="F16" s="74">
        <f>IF(user_interface!E34&lt;&gt;"",user_interface!E34,Annex_C__default!G11)</f>
        <v>5.0000000000000001E-4</v>
      </c>
      <c r="G16" s="73">
        <v>0.01</v>
      </c>
      <c r="H16" s="73">
        <v>0</v>
      </c>
      <c r="I16" s="73">
        <v>0.05</v>
      </c>
      <c r="J16" s="73">
        <v>0</v>
      </c>
      <c r="K16" s="73">
        <v>0</v>
      </c>
      <c r="L16" s="73">
        <v>0</v>
      </c>
      <c r="M16" s="87" t="s">
        <v>10</v>
      </c>
      <c r="N16" s="151" t="s">
        <v>19</v>
      </c>
    </row>
    <row r="17" spans="1:14" ht="15.6" x14ac:dyDescent="0.35">
      <c r="C17" s="71">
        <f>IF(user_interface!B35&lt;&gt;"",user_interface!B35,Annex_C__default!E12)</f>
        <v>8.9999999999999993E-3</v>
      </c>
      <c r="D17" s="71">
        <f>IF(user_interface!C35&lt;&gt;"",user_interface!C35,Annex_C__default!F12)</f>
        <v>7.0000000000000001E-3</v>
      </c>
      <c r="E17" s="74">
        <v>8.8120000000000004E-3</v>
      </c>
      <c r="F17" s="74">
        <f>IF(user_interface!E35&lt;&gt;"",user_interface!E35,Annex_C__default!G12)</f>
        <v>2E-3</v>
      </c>
      <c r="G17" s="74">
        <v>0</v>
      </c>
      <c r="H17" s="74">
        <v>0</v>
      </c>
      <c r="I17" s="74">
        <v>0.5</v>
      </c>
      <c r="J17" s="74">
        <v>0</v>
      </c>
      <c r="K17" s="74">
        <v>0</v>
      </c>
      <c r="L17" s="74">
        <v>0</v>
      </c>
      <c r="M17" s="87" t="s">
        <v>74</v>
      </c>
      <c r="N17" s="151"/>
    </row>
    <row r="18" spans="1:14" ht="14.4" x14ac:dyDescent="0.3">
      <c r="C18" s="71">
        <f>IF(user_interface!B36&lt;&gt;"",user_interface!B36,Annex_C__default!E13)</f>
        <v>19</v>
      </c>
      <c r="D18" s="71">
        <f>IF(user_interface!C36&lt;&gt;"",user_interface!C36,Annex_C__default!F13)</f>
        <v>9</v>
      </c>
      <c r="E18" s="74">
        <v>18.059999999999999</v>
      </c>
      <c r="F18" s="74">
        <f>IF(user_interface!E36&lt;&gt;"",user_interface!E36,Annex_C__default!G13)</f>
        <v>2.5</v>
      </c>
      <c r="G18" s="74">
        <v>0</v>
      </c>
      <c r="H18" s="74">
        <v>0</v>
      </c>
      <c r="I18" s="74">
        <v>0.5</v>
      </c>
      <c r="J18" s="74">
        <v>0</v>
      </c>
      <c r="K18" s="74">
        <v>5</v>
      </c>
      <c r="L18" s="74">
        <v>5</v>
      </c>
      <c r="M18" s="87" t="s">
        <v>77</v>
      </c>
      <c r="N18" s="151"/>
    </row>
    <row r="19" spans="1:14" ht="14.4" x14ac:dyDescent="0.3">
      <c r="C19" s="71">
        <f>IF(user_interface!B37&lt;&gt;"",user_interface!B37,Annex_C__default!E14)</f>
        <v>5</v>
      </c>
      <c r="D19" s="71">
        <f>IF(user_interface!C37&lt;&gt;"",user_interface!C37,Annex_C__default!F14)</f>
        <v>0.5</v>
      </c>
      <c r="E19" s="74">
        <v>4.577</v>
      </c>
      <c r="F19" s="74">
        <f>IF(user_interface!E37&lt;&gt;"",user_interface!E37,Annex_C__default!G14)</f>
        <v>5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87" t="s">
        <v>13</v>
      </c>
      <c r="N19" s="151"/>
    </row>
    <row r="20" spans="1:14" ht="14.4" x14ac:dyDescent="0.3">
      <c r="C20" s="71">
        <f>IF(user_interface!B38&lt;&gt;"",user_interface!B38,Annex_C__default!E15)</f>
        <v>0</v>
      </c>
      <c r="D20" s="71">
        <f>IF(user_interface!C38&lt;&gt;"",user_interface!C38,Annex_C__default!F15)</f>
        <v>0</v>
      </c>
      <c r="E20" s="74">
        <v>0</v>
      </c>
      <c r="F20" s="74">
        <f>IF(user_interface!E38&lt;&gt;"",user_interface!E38,Annex_C__default!G15)</f>
        <v>0</v>
      </c>
      <c r="G20" s="74">
        <v>0</v>
      </c>
      <c r="H20" s="74">
        <v>0</v>
      </c>
      <c r="I20" s="74">
        <v>-5</v>
      </c>
      <c r="J20" s="74">
        <v>0</v>
      </c>
      <c r="K20" s="74">
        <v>-0.5</v>
      </c>
      <c r="L20" s="74">
        <v>0</v>
      </c>
      <c r="M20" s="87" t="s">
        <v>14</v>
      </c>
      <c r="N20" s="151"/>
    </row>
    <row r="21" spans="1:14" ht="15" thickBot="1" x14ac:dyDescent="0.35">
      <c r="C21" s="72">
        <f>IF(user_interface!B39&lt;&gt;"",user_interface!B39,Annex_C__default!E16)</f>
        <v>0</v>
      </c>
      <c r="D21" s="72">
        <f>IF(user_interface!C39&lt;&gt;"",user_interface!C39,Annex_C__default!F16)</f>
        <v>0</v>
      </c>
      <c r="E21" s="75">
        <v>0</v>
      </c>
      <c r="F21" s="75">
        <f>IF(user_interface!E39&lt;&gt;"",user_interface!E39,Annex_C__default!G16)</f>
        <v>0</v>
      </c>
      <c r="G21" s="75">
        <v>-1.3</v>
      </c>
      <c r="H21" s="75">
        <v>0</v>
      </c>
      <c r="I21" s="75">
        <v>0</v>
      </c>
      <c r="J21" s="75">
        <v>0</v>
      </c>
      <c r="K21" s="75">
        <v>-0.5</v>
      </c>
      <c r="L21" s="75">
        <v>-3</v>
      </c>
      <c r="M21" s="87" t="s">
        <v>15</v>
      </c>
      <c r="N21" s="151"/>
    </row>
    <row r="23" spans="1:14" ht="14.4" thickBot="1" x14ac:dyDescent="0.3"/>
    <row r="24" spans="1:14" x14ac:dyDescent="0.25">
      <c r="B24" s="6">
        <v>0</v>
      </c>
      <c r="C24" t="s">
        <v>2</v>
      </c>
      <c r="E24" s="41">
        <f t="array" ref="E24:L31">MINVERSE(E8:L15)</f>
        <v>0.25954266056053438</v>
      </c>
      <c r="F24" s="42">
        <v>2.1817580948342048</v>
      </c>
      <c r="G24" s="42">
        <v>2.1763713870575314E-2</v>
      </c>
      <c r="H24" s="42">
        <v>3.7152960420306247</v>
      </c>
      <c r="I24" s="42">
        <v>3.960467862063069E-3</v>
      </c>
      <c r="J24" s="42">
        <v>1.9764620568771995E-2</v>
      </c>
      <c r="K24" s="42">
        <v>0.20898068752152707</v>
      </c>
      <c r="L24" s="43">
        <v>0.22755716773168091</v>
      </c>
    </row>
    <row r="25" spans="1:14" x14ac:dyDescent="0.25">
      <c r="B25" s="7">
        <v>0</v>
      </c>
      <c r="C25" t="s">
        <v>3</v>
      </c>
      <c r="E25" s="44">
        <v>0.16221416285033405</v>
      </c>
      <c r="F25" s="45">
        <v>0.73859880927137767</v>
      </c>
      <c r="G25" s="45">
        <v>1.3602321169109571E-2</v>
      </c>
      <c r="H25" s="45">
        <v>2.3220600262691393</v>
      </c>
      <c r="I25" s="45">
        <v>2.4752924137894186E-3</v>
      </c>
      <c r="J25" s="45">
        <v>1.2352887855482487E-2</v>
      </c>
      <c r="K25" s="45">
        <v>0.13061292970095445</v>
      </c>
      <c r="L25" s="46">
        <v>0.14222322983230062</v>
      </c>
    </row>
    <row r="26" spans="1:14" x14ac:dyDescent="0.25">
      <c r="B26" s="7">
        <v>0</v>
      </c>
      <c r="C26" t="s">
        <v>56</v>
      </c>
      <c r="E26" s="44">
        <v>1.7054369514035286</v>
      </c>
      <c r="F26" s="45">
        <v>5.9300185017593536</v>
      </c>
      <c r="G26" s="45">
        <v>5.9153774300222714E-2</v>
      </c>
      <c r="H26" s="45">
        <v>10.098174642239172</v>
      </c>
      <c r="I26" s="45">
        <v>1.0764551649087375E-2</v>
      </c>
      <c r="J26" s="45">
        <v>5.3720238705922303E-2</v>
      </c>
      <c r="K26" s="45">
        <v>0.56800950868351074</v>
      </c>
      <c r="L26" s="46">
        <v>0.61850038189470025</v>
      </c>
    </row>
    <row r="27" spans="1:14" x14ac:dyDescent="0.25">
      <c r="A27" s="8" t="s">
        <v>83</v>
      </c>
      <c r="B27" s="7">
        <f>user_interface!C4</f>
        <v>1000</v>
      </c>
      <c r="C27" s="8" t="s">
        <v>61</v>
      </c>
      <c r="D27" s="40" t="s">
        <v>20</v>
      </c>
      <c r="E27" s="44">
        <v>4.8794020185377006E-2</v>
      </c>
      <c r="F27" s="45">
        <v>0.41017052182881147</v>
      </c>
      <c r="G27" s="45">
        <v>1.004091578207668</v>
      </c>
      <c r="H27" s="45">
        <v>0.69847565590175376</v>
      </c>
      <c r="I27" s="45">
        <v>7.4456795806769225E-4</v>
      </c>
      <c r="J27" s="45">
        <v>3.7157486669290168E-3</v>
      </c>
      <c r="K27" s="45">
        <v>3.9288369254044046E-2</v>
      </c>
      <c r="L27" s="46">
        <v>4.2780747533554618E-2</v>
      </c>
    </row>
    <row r="28" spans="1:14" ht="16.2" x14ac:dyDescent="0.25">
      <c r="B28" s="7">
        <v>0</v>
      </c>
      <c r="C28" t="s">
        <v>5</v>
      </c>
      <c r="D28" s="40" t="s">
        <v>58</v>
      </c>
      <c r="E28" s="44">
        <v>3.2129788514938782</v>
      </c>
      <c r="F28" s="45">
        <v>14.788127928124705</v>
      </c>
      <c r="G28" s="45">
        <v>0.4785480013532864</v>
      </c>
      <c r="H28" s="45">
        <v>27.10048203344682</v>
      </c>
      <c r="I28" s="45">
        <v>0.13041168135545073</v>
      </c>
      <c r="J28" s="45">
        <v>0.1746259145738695</v>
      </c>
      <c r="K28" s="45">
        <v>4.2147230528559492</v>
      </c>
      <c r="L28" s="46">
        <v>4.3502254630231754</v>
      </c>
    </row>
    <row r="29" spans="1:14" x14ac:dyDescent="0.25">
      <c r="B29" s="7">
        <v>0</v>
      </c>
      <c r="C29" t="s">
        <v>6</v>
      </c>
      <c r="E29" s="44">
        <v>25.096089437050399</v>
      </c>
      <c r="F29" s="45">
        <v>116.10235006402259</v>
      </c>
      <c r="G29" s="45">
        <v>1.87043214724285</v>
      </c>
      <c r="H29" s="45">
        <v>206.65089515324345</v>
      </c>
      <c r="I29" s="45">
        <v>0.27104917757452196</v>
      </c>
      <c r="J29" s="45">
        <v>2.1145692290385751</v>
      </c>
      <c r="K29" s="45">
        <v>17.969028270015592</v>
      </c>
      <c r="L29" s="46">
        <v>19.002282745781756</v>
      </c>
    </row>
    <row r="30" spans="1:14" x14ac:dyDescent="0.25">
      <c r="B30" s="7">
        <v>0</v>
      </c>
      <c r="C30" t="s">
        <v>8</v>
      </c>
      <c r="E30" s="44">
        <v>4.9468831102837896E-2</v>
      </c>
      <c r="F30" s="45">
        <v>0.41584309287539978</v>
      </c>
      <c r="G30" s="45">
        <v>4.1481638637316407E-3</v>
      </c>
      <c r="H30" s="45">
        <v>0.70813542561103626</v>
      </c>
      <c r="I30" s="45">
        <v>7.5486517450922962E-4</v>
      </c>
      <c r="J30" s="45">
        <v>3.7671366804079513E-3</v>
      </c>
      <c r="K30" s="45">
        <v>1.0398317190416038</v>
      </c>
      <c r="L30" s="46">
        <v>4.3372396169658385E-2</v>
      </c>
    </row>
    <row r="31" spans="1:14" ht="14.4" thickBot="1" x14ac:dyDescent="0.3">
      <c r="B31" s="9">
        <v>0</v>
      </c>
      <c r="C31" t="s">
        <v>9</v>
      </c>
      <c r="E31" s="47">
        <v>8.1107081425167427E-2</v>
      </c>
      <c r="F31" s="48">
        <v>0.369299404635691</v>
      </c>
      <c r="G31" s="48">
        <v>6.8011605845548157E-3</v>
      </c>
      <c r="H31" s="48">
        <v>1.1610300131345717</v>
      </c>
      <c r="I31" s="48">
        <v>1.2376462068947323E-3</v>
      </c>
      <c r="J31" s="48">
        <v>6.1764439277412894E-3</v>
      </c>
      <c r="K31" s="48">
        <v>6.5306464850478071E-2</v>
      </c>
      <c r="L31" s="49">
        <v>1.0711116149161508</v>
      </c>
    </row>
    <row r="35" spans="1:12" x14ac:dyDescent="0.25">
      <c r="B35" s="6">
        <f t="array" ref="B35:B42">MMULT(E24:L31,B24:B31)</f>
        <v>3715.2960420306249</v>
      </c>
      <c r="C35" s="50" t="s">
        <v>40</v>
      </c>
    </row>
    <row r="36" spans="1:12" x14ac:dyDescent="0.25">
      <c r="B36" s="7">
        <v>2322.0600262691391</v>
      </c>
      <c r="C36" s="51" t="s">
        <v>85</v>
      </c>
    </row>
    <row r="37" spans="1:12" x14ac:dyDescent="0.25">
      <c r="A37" s="8" t="s">
        <v>21</v>
      </c>
      <c r="B37" s="7">
        <v>10098.174642239172</v>
      </c>
      <c r="C37" s="50" t="s">
        <v>17</v>
      </c>
    </row>
    <row r="38" spans="1:12" ht="17.399999999999999" x14ac:dyDescent="0.35">
      <c r="A38" s="8" t="s">
        <v>63</v>
      </c>
      <c r="B38" s="7">
        <v>698.47565590175373</v>
      </c>
      <c r="C38" s="50" t="s">
        <v>57</v>
      </c>
      <c r="E38" s="128"/>
      <c r="F38" s="129" t="s">
        <v>28</v>
      </c>
      <c r="G38" s="129" t="s">
        <v>84</v>
      </c>
      <c r="H38" s="129" t="s">
        <v>29</v>
      </c>
      <c r="I38" s="129" t="s">
        <v>30</v>
      </c>
      <c r="J38" s="129" t="s">
        <v>31</v>
      </c>
      <c r="K38" s="129" t="s">
        <v>32</v>
      </c>
      <c r="L38" s="128"/>
    </row>
    <row r="39" spans="1:12" ht="15.6" x14ac:dyDescent="0.35">
      <c r="B39" s="7">
        <v>27100.48203344682</v>
      </c>
      <c r="C39" s="50" t="s">
        <v>22</v>
      </c>
      <c r="E39" s="128"/>
      <c r="F39" s="130">
        <v>4.2999999999999999E-4</v>
      </c>
      <c r="G39" s="131">
        <v>0.01</v>
      </c>
      <c r="H39" s="131">
        <v>0</v>
      </c>
      <c r="I39" s="131">
        <v>0</v>
      </c>
      <c r="J39" s="131">
        <v>0</v>
      </c>
      <c r="K39" s="132">
        <v>0</v>
      </c>
      <c r="L39" s="140" t="s">
        <v>81</v>
      </c>
    </row>
    <row r="40" spans="1:12" ht="14.4" x14ac:dyDescent="0.3">
      <c r="B40" s="7">
        <v>206650.89515324344</v>
      </c>
      <c r="C40" s="50" t="s">
        <v>23</v>
      </c>
      <c r="E40" s="133" t="s">
        <v>73</v>
      </c>
      <c r="F40" s="134">
        <v>1E-4</v>
      </c>
      <c r="G40" s="135">
        <v>1.0000000000000001E-5</v>
      </c>
      <c r="H40" s="135">
        <v>6.0000000000000002E-6</v>
      </c>
      <c r="I40" s="135">
        <v>0</v>
      </c>
      <c r="J40" s="135">
        <v>0</v>
      </c>
      <c r="K40" s="136">
        <v>0</v>
      </c>
      <c r="L40" s="140" t="s">
        <v>78</v>
      </c>
    </row>
    <row r="41" spans="1:12" ht="14.4" x14ac:dyDescent="0.3">
      <c r="B41" s="7">
        <v>708.13542561103623</v>
      </c>
      <c r="C41" s="50" t="s">
        <v>24</v>
      </c>
      <c r="E41" s="133" t="s">
        <v>82</v>
      </c>
      <c r="F41" s="134">
        <v>0</v>
      </c>
      <c r="G41" s="135">
        <v>0</v>
      </c>
      <c r="H41" s="135">
        <v>0</v>
      </c>
      <c r="I41" s="135">
        <v>6.0000000000000002E-5</v>
      </c>
      <c r="J41" s="135">
        <v>-9.8999999999999999E-4</v>
      </c>
      <c r="K41" s="136">
        <v>-6.9999999999999999E-4</v>
      </c>
      <c r="L41" s="140" t="s">
        <v>79</v>
      </c>
    </row>
    <row r="42" spans="1:12" ht="14.4" x14ac:dyDescent="0.3">
      <c r="B42" s="9">
        <v>1161.0300131345716</v>
      </c>
      <c r="C42" s="50" t="s">
        <v>25</v>
      </c>
      <c r="E42" s="128"/>
      <c r="F42" s="137">
        <v>0</v>
      </c>
      <c r="G42" s="138">
        <v>0</v>
      </c>
      <c r="H42" s="138">
        <v>1</v>
      </c>
      <c r="I42" s="138">
        <v>0</v>
      </c>
      <c r="J42" s="138">
        <v>0</v>
      </c>
      <c r="K42" s="139">
        <v>0</v>
      </c>
      <c r="L42" s="140" t="s">
        <v>80</v>
      </c>
    </row>
    <row r="45" spans="1:12" x14ac:dyDescent="0.25">
      <c r="B45" s="6">
        <f t="array" ref="B45:B50">MMULT(E16:L21,B35:B42)</f>
        <v>1460.0692673759017</v>
      </c>
      <c r="C45" t="s">
        <v>10</v>
      </c>
    </row>
    <row r="46" spans="1:12" ht="16.2" x14ac:dyDescent="0.35">
      <c r="B46" s="7">
        <v>13587.624325498322</v>
      </c>
      <c r="C46" t="s">
        <v>11</v>
      </c>
    </row>
    <row r="47" spans="1:12" x14ac:dyDescent="0.25">
      <c r="A47" s="8" t="s">
        <v>26</v>
      </c>
      <c r="B47" s="7">
        <v>95799.464795197375</v>
      </c>
      <c r="C47" t="s">
        <v>12</v>
      </c>
    </row>
    <row r="48" spans="1:12" x14ac:dyDescent="0.25">
      <c r="A48" s="8" t="s">
        <v>27</v>
      </c>
      <c r="B48" s="7">
        <v>28615.210115719867</v>
      </c>
      <c r="C48" t="s">
        <v>13</v>
      </c>
    </row>
    <row r="49" spans="1:3" x14ac:dyDescent="0.25">
      <c r="B49" s="7">
        <v>-135856.47788003963</v>
      </c>
      <c r="C49" t="s">
        <v>14</v>
      </c>
    </row>
    <row r="50" spans="1:3" x14ac:dyDescent="0.25">
      <c r="B50" s="9">
        <v>-16964.784787120156</v>
      </c>
      <c r="C50" t="s">
        <v>15</v>
      </c>
    </row>
    <row r="51" spans="1:3" x14ac:dyDescent="0.25">
      <c r="A51" s="52"/>
      <c r="B51" s="2"/>
    </row>
    <row r="52" spans="1:3" x14ac:dyDescent="0.25">
      <c r="A52" s="52"/>
      <c r="B52" s="2"/>
    </row>
    <row r="53" spans="1:3" x14ac:dyDescent="0.25">
      <c r="A53" s="52"/>
      <c r="B53" s="12"/>
    </row>
    <row r="54" spans="1:3" x14ac:dyDescent="0.25">
      <c r="C54" s="141"/>
    </row>
    <row r="55" spans="1:3" ht="15.6" x14ac:dyDescent="0.35">
      <c r="B55" s="121">
        <f t="array" ref="B55:B58">MMULT(F39:K42,B45:B50)</f>
        <v>136.50407303995485</v>
      </c>
      <c r="C55" s="140" t="s">
        <v>81</v>
      </c>
    </row>
    <row r="56" spans="1:3" ht="14.4" x14ac:dyDescent="0.3">
      <c r="A56" s="8" t="s">
        <v>33</v>
      </c>
      <c r="B56" s="122">
        <v>0.85667995876375769</v>
      </c>
      <c r="C56" s="140" t="s">
        <v>78</v>
      </c>
    </row>
    <row r="57" spans="1:3" ht="14.4" x14ac:dyDescent="0.3">
      <c r="A57" s="8" t="s">
        <v>34</v>
      </c>
      <c r="B57" s="122">
        <v>148.09017505916654</v>
      </c>
      <c r="C57" s="140" t="s">
        <v>79</v>
      </c>
    </row>
    <row r="58" spans="1:3" ht="14.4" x14ac:dyDescent="0.3">
      <c r="B58" s="123">
        <v>95799.464795197375</v>
      </c>
      <c r="C58" s="140" t="s">
        <v>80</v>
      </c>
    </row>
    <row r="59" spans="1:3" x14ac:dyDescent="0.25">
      <c r="C59" s="141"/>
    </row>
  </sheetData>
  <mergeCells count="4">
    <mergeCell ref="C4:F4"/>
    <mergeCell ref="G4:L4"/>
    <mergeCell ref="N8:N15"/>
    <mergeCell ref="N16:N21"/>
  </mergeCells>
  <pageMargins left="0" right="0" top="0.39409448818897641" bottom="0.39409448818897641" header="0" footer="0"/>
  <pageSetup paperSize="9" orientation="portrait" r:id="rId1"/>
  <headerFooter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7282D-85D1-4C06-94A3-4C442DE09282}">
  <dimension ref="A1:H16"/>
  <sheetViews>
    <sheetView zoomScaleNormal="100" workbookViewId="0">
      <selection activeCell="C24" sqref="C24"/>
    </sheetView>
  </sheetViews>
  <sheetFormatPr baseColWidth="10" defaultRowHeight="13.8" x14ac:dyDescent="0.25"/>
  <cols>
    <col min="1" max="1" width="35.3984375" bestFit="1" customWidth="1"/>
    <col min="2" max="2" width="3.8984375" bestFit="1" customWidth="1"/>
    <col min="5" max="5" width="26.19921875" bestFit="1" customWidth="1"/>
    <col min="6" max="6" width="31.69921875" bestFit="1" customWidth="1"/>
    <col min="7" max="7" width="24.8984375" bestFit="1" customWidth="1"/>
    <col min="8" max="8" width="29.69921875" bestFit="1" customWidth="1"/>
    <col min="9" max="9" width="29" bestFit="1" customWidth="1"/>
    <col min="10" max="10" width="20.19921875" bestFit="1" customWidth="1"/>
    <col min="11" max="11" width="18.59765625" bestFit="1" customWidth="1"/>
    <col min="12" max="12" width="22.5" bestFit="1" customWidth="1"/>
    <col min="13" max="13" width="19.3984375" bestFit="1" customWidth="1"/>
    <col min="14" max="14" width="28.59765625" bestFit="1" customWidth="1"/>
  </cols>
  <sheetData>
    <row r="1" spans="1:8" ht="18.600000000000001" thickBot="1" x14ac:dyDescent="0.4">
      <c r="A1" s="24" t="s">
        <v>43</v>
      </c>
      <c r="B1" s="25" t="s">
        <v>53</v>
      </c>
      <c r="C1" s="24" t="s">
        <v>54</v>
      </c>
      <c r="E1" s="77" t="s">
        <v>7</v>
      </c>
      <c r="F1" s="77" t="s">
        <v>39</v>
      </c>
      <c r="G1" s="35" t="s">
        <v>42</v>
      </c>
    </row>
    <row r="2" spans="1:8" ht="16.2" thickBot="1" x14ac:dyDescent="0.3">
      <c r="A2" s="13" t="s">
        <v>44</v>
      </c>
      <c r="B2" s="14">
        <v>0.5</v>
      </c>
      <c r="C2" s="83">
        <v>0.21</v>
      </c>
      <c r="E2" s="78" t="s">
        <v>37</v>
      </c>
      <c r="F2" s="78" t="s">
        <v>38</v>
      </c>
      <c r="G2" s="36" t="s">
        <v>41</v>
      </c>
    </row>
    <row r="3" spans="1:8" ht="15.6" x14ac:dyDescent="0.3">
      <c r="A3" s="15" t="s">
        <v>45</v>
      </c>
      <c r="B3" s="16">
        <v>0.2</v>
      </c>
      <c r="C3" s="16">
        <v>0.88</v>
      </c>
      <c r="E3" s="113">
        <v>-3</v>
      </c>
      <c r="F3" s="113">
        <v>0</v>
      </c>
      <c r="G3" s="64">
        <v>0</v>
      </c>
      <c r="H3" s="87" t="s">
        <v>2</v>
      </c>
    </row>
    <row r="4" spans="1:8" ht="15.6" x14ac:dyDescent="0.3">
      <c r="A4" s="17" t="s">
        <v>46</v>
      </c>
      <c r="B4" s="18">
        <v>0.2</v>
      </c>
      <c r="C4" s="18">
        <v>0</v>
      </c>
      <c r="E4" s="82">
        <v>1</v>
      </c>
      <c r="F4" s="82">
        <v>1</v>
      </c>
      <c r="G4" s="65">
        <v>-1.6</v>
      </c>
      <c r="H4" s="87" t="s">
        <v>3</v>
      </c>
    </row>
    <row r="5" spans="1:8" ht="15.6" x14ac:dyDescent="0.3">
      <c r="A5" s="17" t="s">
        <v>47</v>
      </c>
      <c r="B5" s="18">
        <v>0.2</v>
      </c>
      <c r="C5" s="18">
        <v>0</v>
      </c>
      <c r="E5" s="82">
        <v>0</v>
      </c>
      <c r="F5" s="82">
        <v>-2</v>
      </c>
      <c r="G5" s="65">
        <v>0</v>
      </c>
      <c r="H5" s="87" t="s">
        <v>56</v>
      </c>
    </row>
    <row r="6" spans="1:8" ht="15.6" x14ac:dyDescent="0.3">
      <c r="A6" s="17" t="s">
        <v>48</v>
      </c>
      <c r="B6" s="18">
        <v>0.2</v>
      </c>
      <c r="C6" s="18">
        <v>0.47</v>
      </c>
      <c r="E6" s="82">
        <v>0</v>
      </c>
      <c r="F6" s="82">
        <v>0</v>
      </c>
      <c r="G6" s="65">
        <v>1</v>
      </c>
      <c r="H6" s="87" t="s">
        <v>4</v>
      </c>
    </row>
    <row r="7" spans="1:8" ht="15.6" x14ac:dyDescent="0.3">
      <c r="A7" s="15" t="s">
        <v>49</v>
      </c>
      <c r="B7" s="16">
        <v>0.2</v>
      </c>
      <c r="C7" s="16">
        <v>0.47</v>
      </c>
      <c r="E7" s="82">
        <v>-15</v>
      </c>
      <c r="F7" s="82">
        <v>-5</v>
      </c>
      <c r="G7" s="65">
        <v>-3</v>
      </c>
      <c r="H7" s="87" t="s">
        <v>5</v>
      </c>
    </row>
    <row r="8" spans="1:8" ht="15.6" x14ac:dyDescent="0.3">
      <c r="A8" s="15" t="s">
        <v>50</v>
      </c>
      <c r="B8" s="16">
        <v>0.2</v>
      </c>
      <c r="C8" s="16">
        <v>0.47</v>
      </c>
      <c r="E8" s="82">
        <v>-20</v>
      </c>
      <c r="F8" s="82">
        <v>-10</v>
      </c>
      <c r="G8" s="65">
        <v>-5</v>
      </c>
      <c r="H8" s="87" t="s">
        <v>6</v>
      </c>
    </row>
    <row r="9" spans="1:8" ht="15.6" x14ac:dyDescent="0.3">
      <c r="A9" s="15" t="s">
        <v>51</v>
      </c>
      <c r="B9" s="16">
        <v>0.2</v>
      </c>
      <c r="C9" s="16">
        <v>0</v>
      </c>
      <c r="E9" s="82">
        <v>-0.2</v>
      </c>
      <c r="F9" s="82">
        <v>-0.1</v>
      </c>
      <c r="G9" s="65">
        <v>0</v>
      </c>
      <c r="H9" s="87" t="s">
        <v>8</v>
      </c>
    </row>
    <row r="10" spans="1:8" ht="16.2" thickBot="1" x14ac:dyDescent="0.35">
      <c r="A10" s="19" t="s">
        <v>52</v>
      </c>
      <c r="B10" s="20">
        <v>0.5</v>
      </c>
      <c r="C10" s="20">
        <v>0.25</v>
      </c>
      <c r="E10" s="82">
        <v>0</v>
      </c>
      <c r="F10" s="82">
        <v>0</v>
      </c>
      <c r="G10" s="66">
        <v>-0.5</v>
      </c>
      <c r="H10" s="87" t="s">
        <v>9</v>
      </c>
    </row>
    <row r="11" spans="1:8" ht="14.4" x14ac:dyDescent="0.3">
      <c r="E11" s="70">
        <v>8.0000000000000004E-4</v>
      </c>
      <c r="F11" s="70">
        <v>5.9999999999999995E-4</v>
      </c>
      <c r="G11" s="114">
        <v>5.0000000000000001E-4</v>
      </c>
      <c r="H11" s="87" t="s">
        <v>10</v>
      </c>
    </row>
    <row r="12" spans="1:8" ht="15.6" x14ac:dyDescent="0.35">
      <c r="E12" s="71">
        <v>8.9999999999999993E-3</v>
      </c>
      <c r="F12" s="71">
        <v>7.0000000000000001E-3</v>
      </c>
      <c r="G12" s="115">
        <v>2E-3</v>
      </c>
      <c r="H12" s="87" t="s">
        <v>74</v>
      </c>
    </row>
    <row r="13" spans="1:8" ht="14.4" x14ac:dyDescent="0.3">
      <c r="E13" s="71">
        <v>19</v>
      </c>
      <c r="F13" s="71">
        <v>9</v>
      </c>
      <c r="G13" s="115">
        <v>2.5</v>
      </c>
      <c r="H13" s="87" t="s">
        <v>12</v>
      </c>
    </row>
    <row r="14" spans="1:8" ht="14.4" x14ac:dyDescent="0.3">
      <c r="E14" s="71">
        <v>5</v>
      </c>
      <c r="F14" s="71">
        <v>0.5</v>
      </c>
      <c r="G14" s="115">
        <v>5</v>
      </c>
      <c r="H14" s="87" t="s">
        <v>13</v>
      </c>
    </row>
    <row r="15" spans="1:8" ht="14.4" x14ac:dyDescent="0.3">
      <c r="E15" s="71">
        <v>0</v>
      </c>
      <c r="F15" s="71">
        <v>0</v>
      </c>
      <c r="G15" s="115">
        <v>0</v>
      </c>
      <c r="H15" s="87" t="s">
        <v>14</v>
      </c>
    </row>
    <row r="16" spans="1:8" ht="15" thickBot="1" x14ac:dyDescent="0.35">
      <c r="E16" s="72">
        <v>0</v>
      </c>
      <c r="F16" s="72">
        <v>0</v>
      </c>
      <c r="G16" s="116">
        <v>0</v>
      </c>
      <c r="H16" s="87" t="s">
        <v>15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user_interface</vt:lpstr>
      <vt:lpstr>calc</vt:lpstr>
      <vt:lpstr>Annex_C__default</vt:lpstr>
      <vt:lpstr>Aparam</vt:lpstr>
      <vt:lpstr>E_rec</vt:lpstr>
      <vt:lpstr>E_V</vt:lpstr>
      <vt:lpstr>qual_param</vt:lpstr>
      <vt:lpstr>R_1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Rickert</dc:creator>
  <cp:lastModifiedBy>Green Delta</cp:lastModifiedBy>
  <cp:revision>24</cp:revision>
  <dcterms:created xsi:type="dcterms:W3CDTF">2020-10-07T09:59:39Z</dcterms:created>
  <dcterms:modified xsi:type="dcterms:W3CDTF">2020-10-30T11:13:46Z</dcterms:modified>
</cp:coreProperties>
</file>